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9\СУ-2029 на сайт\Файлы\"/>
    </mc:Choice>
  </mc:AlternateContent>
  <bookViews>
    <workbookView xWindow="0" yWindow="0" windowWidth="22260" windowHeight="12645" tabRatio="809"/>
  </bookViews>
  <sheets>
    <sheet name="Макро Консервативный" sheetId="2" r:id="rId1"/>
    <sheet name="Лист3 (2)" sheetId="11" state="hidden" r:id="rId2"/>
    <sheet name="Лист1 (2)" sheetId="7" state="hidden" r:id="rId3"/>
  </sheets>
  <externalReferences>
    <externalReference r:id="rId4"/>
    <externalReference r:id="rId5"/>
    <externalReference r:id="rId6"/>
    <externalReference r:id="rId7"/>
  </externalReferences>
  <definedNames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 localSheetId="0">#REF!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0">'Макро Консервативный'!$5:$6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'Макро Консервативный'!$A$1:$G$110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1" l="1"/>
  <c r="S5" i="11"/>
  <c r="R4" i="11" s="1"/>
  <c r="C5" i="11"/>
  <c r="E5" i="11" s="1"/>
  <c r="A5" i="11"/>
  <c r="E4" i="11"/>
  <c r="C4" i="11"/>
  <c r="A4" i="11"/>
  <c r="R3" i="11"/>
  <c r="K3" i="11"/>
  <c r="E3" i="11"/>
  <c r="A3" i="11"/>
  <c r="I2" i="11"/>
  <c r="I1" i="11"/>
  <c r="S26" i="7"/>
  <c r="P26" i="7"/>
  <c r="M26" i="7"/>
  <c r="S14" i="7"/>
  <c r="P14" i="7"/>
  <c r="M14" i="7"/>
  <c r="K3" i="7"/>
  <c r="H2" i="7"/>
  <c r="G2" i="7"/>
  <c r="F2" i="7"/>
  <c r="Q1" i="7"/>
  <c r="N1" i="7"/>
  <c r="K1" i="7"/>
  <c r="K4" i="11" l="1"/>
  <c r="R5" i="11"/>
  <c r="K5" i="11" s="1"/>
  <c r="L4" i="11"/>
  <c r="U5" i="11"/>
</calcChain>
</file>

<file path=xl/sharedStrings.xml><?xml version="1.0" encoding="utf-8"?>
<sst xmlns="http://schemas.openxmlformats.org/spreadsheetml/2006/main" count="292" uniqueCount="85">
  <si>
    <t>Единица измерения</t>
  </si>
  <si>
    <t xml:space="preserve">    на конец года</t>
  </si>
  <si>
    <t>% к декабрю</t>
  </si>
  <si>
    <t xml:space="preserve">    в среднем за год</t>
  </si>
  <si>
    <t>% г/г</t>
  </si>
  <si>
    <t xml:space="preserve">Валовой внутренний продукт </t>
  </si>
  <si>
    <t/>
  </si>
  <si>
    <t xml:space="preserve">    Номинальный объем</t>
  </si>
  <si>
    <t>млрд руб.</t>
  </si>
  <si>
    <t xml:space="preserve">    Темп роста </t>
  </si>
  <si>
    <t xml:space="preserve">    Индекс-дефлятор ВВП</t>
  </si>
  <si>
    <t xml:space="preserve">    Индекс промышленного производства </t>
  </si>
  <si>
    <t xml:space="preserve">    Индекс-дефлятор (по сопоставимому кругу предприятий)</t>
  </si>
  <si>
    <t xml:space="preserve">Продукция сельского хозяйства </t>
  </si>
  <si>
    <t xml:space="preserve">    Индекс-дефлятор</t>
  </si>
  <si>
    <t xml:space="preserve">Инвестиции в основной капитал </t>
  </si>
  <si>
    <t>Оборот розничной торговли</t>
  </si>
  <si>
    <t xml:space="preserve">     к ВВП</t>
  </si>
  <si>
    <t xml:space="preserve">% </t>
  </si>
  <si>
    <t xml:space="preserve"> Объем платных услуг населению</t>
  </si>
  <si>
    <t>Прибыль по всем видам деятельности</t>
  </si>
  <si>
    <t>Прибыль прибыльных организаций для целей бухгалтерского учета</t>
  </si>
  <si>
    <t>Амортизация</t>
  </si>
  <si>
    <t>Среднегодовая стоимость амортизируемого имущества</t>
  </si>
  <si>
    <t>Фонд заработной платы работников организаций</t>
  </si>
  <si>
    <t xml:space="preserve">    Темп роста</t>
  </si>
  <si>
    <t>%</t>
  </si>
  <si>
    <t>руб./мес.</t>
  </si>
  <si>
    <t xml:space="preserve">     Темп роста</t>
  </si>
  <si>
    <t>Реальные располагаемые денежные доходы населения</t>
  </si>
  <si>
    <t>Экспорт товаров</t>
  </si>
  <si>
    <t xml:space="preserve">     Номинальное значение</t>
  </si>
  <si>
    <t>млрд долл. США</t>
  </si>
  <si>
    <t xml:space="preserve">     Темп роста в номинальном выражении</t>
  </si>
  <si>
    <t xml:space="preserve">     Темп роста в реальном выражении</t>
  </si>
  <si>
    <t>Ненефтегазовый экспорт</t>
  </si>
  <si>
    <t>Нефтегазовый экспорт</t>
  </si>
  <si>
    <t>Экспорт услуг</t>
  </si>
  <si>
    <t>Импорт товаров</t>
  </si>
  <si>
    <t>Торговый баланс</t>
  </si>
  <si>
    <t>Счет текущих операций</t>
  </si>
  <si>
    <t>Численность рабочей силы</t>
  </si>
  <si>
    <t>млн чел.</t>
  </si>
  <si>
    <t>Численность занятых в экономике</t>
  </si>
  <si>
    <t>Общая численность безработных граждан</t>
  </si>
  <si>
    <t>Уровень безработицы</t>
  </si>
  <si>
    <t>% к рабочей силе</t>
  </si>
  <si>
    <t>Производительность труда</t>
  </si>
  <si>
    <t>Курс доллара США</t>
  </si>
  <si>
    <t>рублей за доллар</t>
  </si>
  <si>
    <t>отчет</t>
  </si>
  <si>
    <t>оценка</t>
  </si>
  <si>
    <t>прогноз</t>
  </si>
  <si>
    <t>млрд куб. м.</t>
  </si>
  <si>
    <t>долл./тыс. куб. м.</t>
  </si>
  <si>
    <t xml:space="preserve">     дальнее зарубежье</t>
  </si>
  <si>
    <t>ДЗ (без Китая)</t>
  </si>
  <si>
    <t>Китай</t>
  </si>
  <si>
    <t>1 кв 22</t>
  </si>
  <si>
    <t>2 кв 22</t>
  </si>
  <si>
    <t>3 кв 22</t>
  </si>
  <si>
    <t>4 кв 22</t>
  </si>
  <si>
    <t>вес</t>
  </si>
  <si>
    <t>Объемы</t>
  </si>
  <si>
    <t>Цены</t>
  </si>
  <si>
    <t>Стоимость, млрд долл</t>
  </si>
  <si>
    <t>ДЗ</t>
  </si>
  <si>
    <t>ДЗ без К</t>
  </si>
  <si>
    <t>Консервативный вариант</t>
  </si>
  <si>
    <t>Министерство экономического развития
Российской Федерации</t>
  </si>
  <si>
    <t xml:space="preserve">Объем отгруженной продукции (работ, услуг) </t>
  </si>
  <si>
    <t>Основные макроэкономические параметры среднесрочного прогноза социально-экономического развития Российской Федерации до 2029 года</t>
  </si>
  <si>
    <t>Цена на нефть марки Юралс</t>
  </si>
  <si>
    <t>долл. США за баррель</t>
  </si>
  <si>
    <t>Величина прожиточного минимума в расчете на душу населения</t>
  </si>
  <si>
    <t>Суммарный оборот розничной торговли, общественного питания, 
платных услуг населению</t>
  </si>
  <si>
    <t>Оборот общественного питания</t>
  </si>
  <si>
    <t>Среднемесячная начисленная заработная плата работников организаций</t>
  </si>
  <si>
    <t>Импорт услуг</t>
  </si>
  <si>
    <t>Индекс потребительских цен</t>
  </si>
  <si>
    <t>Реальная заработная плата работников организаций</t>
  </si>
  <si>
    <t xml:space="preserve">      к ВВП</t>
  </si>
  <si>
    <t xml:space="preserve">  трудоспособного населения</t>
  </si>
  <si>
    <t xml:space="preserve">  пенсионеров</t>
  </si>
  <si>
    <t xml:space="preserve"> 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</si>
</sst>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_)"/>
    <numFmt numFmtId="166" formatCode="General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rgb="FF203277"/>
      <name val="Arial"/>
      <family val="2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0"/>
      <name val="Helv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sz val="10"/>
      <name val="Courier"/>
      <family val="1"/>
      <charset val="204"/>
    </font>
    <font>
      <b/>
      <sz val="16"/>
      <color rgb="FF2C2C84"/>
      <name val="Arial"/>
      <family val="2"/>
      <charset val="204"/>
    </font>
    <font>
      <b/>
      <sz val="12"/>
      <color rgb="FF00206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5" fillId="0" borderId="0">
      <alignment vertical="top"/>
    </xf>
    <xf numFmtId="165" fontId="13" fillId="0" borderId="0"/>
    <xf numFmtId="165" fontId="13" fillId="0" borderId="0"/>
    <xf numFmtId="165" fontId="13" fillId="0" borderId="0"/>
    <xf numFmtId="166" fontId="5" fillId="0" borderId="0"/>
    <xf numFmtId="0" fontId="13" fillId="0" borderId="0">
      <alignment vertical="top"/>
    </xf>
  </cellStyleXfs>
  <cellXfs count="122">
    <xf numFmtId="0" fontId="0" fillId="0" borderId="0" xfId="0"/>
    <xf numFmtId="0" fontId="0" fillId="0" borderId="0" xfId="2" applyFont="1" applyFill="1" applyAlignment="1">
      <alignment vertical="center"/>
    </xf>
    <xf numFmtId="0" fontId="6" fillId="0" borderId="4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horizontal="left" vertical="center"/>
    </xf>
    <xf numFmtId="0" fontId="12" fillId="0" borderId="15" xfId="7" applyFont="1" applyBorder="1" applyAlignment="1"/>
    <xf numFmtId="0" fontId="12" fillId="0" borderId="15" xfId="7" applyFont="1" applyBorder="1" applyAlignment="1">
      <alignment horizontal="left" indent="3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3" xfId="7" applyFill="1" applyBorder="1" applyAlignment="1"/>
    <xf numFmtId="164" fontId="0" fillId="0" borderId="0" xfId="0" applyNumberFormat="1" applyBorder="1" applyAlignment="1">
      <alignment horizontal="center" vertical="center"/>
    </xf>
    <xf numFmtId="17" fontId="0" fillId="0" borderId="0" xfId="0" applyNumberFormat="1"/>
    <xf numFmtId="0" fontId="5" fillId="0" borderId="16" xfId="7" applyFill="1" applyBorder="1" applyAlignment="1"/>
    <xf numFmtId="164" fontId="0" fillId="0" borderId="0" xfId="0" applyNumberFormat="1" applyAlignment="1">
      <alignment horizontal="center" vertical="center"/>
    </xf>
    <xf numFmtId="17" fontId="5" fillId="0" borderId="3" xfId="7" applyNumberFormat="1" applyFill="1" applyBorder="1" applyAlignment="1"/>
    <xf numFmtId="17" fontId="5" fillId="0" borderId="16" xfId="7" applyNumberFormat="1" applyFill="1" applyBorder="1" applyAlignmen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/>
    <xf numFmtId="17" fontId="0" fillId="0" borderId="17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9" fillId="3" borderId="10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wrapText="1"/>
    </xf>
    <xf numFmtId="0" fontId="9" fillId="3" borderId="7" xfId="1" applyFont="1" applyFill="1" applyBorder="1" applyAlignment="1">
      <alignment vertical="center" wrapText="1"/>
    </xf>
    <xf numFmtId="0" fontId="9" fillId="3" borderId="7" xfId="1" applyFont="1" applyFill="1" applyBorder="1" applyAlignment="1">
      <alignment wrapText="1"/>
    </xf>
    <xf numFmtId="0" fontId="6" fillId="0" borderId="4" xfId="2" applyFont="1" applyFill="1" applyBorder="1" applyAlignment="1">
      <alignment horizontal="center" vertical="top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164" fontId="6" fillId="0" borderId="25" xfId="2" applyNumberFormat="1" applyFont="1" applyFill="1" applyBorder="1" applyAlignment="1">
      <alignment horizontal="center" vertical="center"/>
    </xf>
    <xf numFmtId="164" fontId="6" fillId="0" borderId="26" xfId="2" applyNumberFormat="1" applyFont="1" applyFill="1" applyBorder="1" applyAlignment="1">
      <alignment horizontal="center" vertical="center"/>
    </xf>
    <xf numFmtId="164" fontId="6" fillId="0" borderId="37" xfId="2" applyNumberFormat="1" applyFont="1" applyFill="1" applyBorder="1" applyAlignment="1">
      <alignment horizontal="center" vertical="center"/>
    </xf>
    <xf numFmtId="0" fontId="7" fillId="0" borderId="33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164" fontId="6" fillId="2" borderId="23" xfId="2" applyNumberFormat="1" applyFont="1" applyFill="1" applyBorder="1" applyAlignment="1">
      <alignment horizontal="center" vertical="center" wrapText="1"/>
    </xf>
    <xf numFmtId="164" fontId="6" fillId="2" borderId="20" xfId="2" applyNumberFormat="1" applyFont="1" applyFill="1" applyBorder="1" applyAlignment="1">
      <alignment horizontal="center" vertical="center" wrapText="1"/>
    </xf>
    <xf numFmtId="164" fontId="6" fillId="2" borderId="29" xfId="2" applyNumberFormat="1" applyFont="1" applyFill="1" applyBorder="1" applyAlignment="1">
      <alignment horizontal="center" vertical="center" wrapText="1"/>
    </xf>
    <xf numFmtId="164" fontId="6" fillId="0" borderId="25" xfId="2" applyNumberFormat="1" applyFont="1" applyFill="1" applyBorder="1" applyAlignment="1">
      <alignment horizontal="center" vertical="center" wrapText="1"/>
    </xf>
    <xf numFmtId="164" fontId="6" fillId="0" borderId="26" xfId="2" applyNumberFormat="1" applyFont="1" applyFill="1" applyBorder="1" applyAlignment="1">
      <alignment horizontal="center" vertical="center" wrapText="1"/>
    </xf>
    <xf numFmtId="164" fontId="6" fillId="0" borderId="37" xfId="2" applyNumberFormat="1" applyFont="1" applyFill="1" applyBorder="1" applyAlignment="1">
      <alignment horizontal="center" vertical="center" wrapText="1"/>
    </xf>
    <xf numFmtId="1" fontId="6" fillId="0" borderId="25" xfId="2" applyNumberFormat="1" applyFont="1" applyFill="1" applyBorder="1" applyAlignment="1">
      <alignment horizontal="center" vertical="center" wrapText="1"/>
    </xf>
    <xf numFmtId="1" fontId="6" fillId="0" borderId="26" xfId="2" applyNumberFormat="1" applyFont="1" applyFill="1" applyBorder="1" applyAlignment="1">
      <alignment horizontal="center" vertical="center" wrapText="1"/>
    </xf>
    <xf numFmtId="1" fontId="6" fillId="0" borderId="37" xfId="2" applyNumberFormat="1" applyFont="1" applyFill="1" applyBorder="1" applyAlignment="1">
      <alignment horizontal="center" vertical="center" wrapText="1"/>
    </xf>
    <xf numFmtId="1" fontId="9" fillId="3" borderId="34" xfId="1" applyNumberFormat="1" applyFont="1" applyFill="1" applyBorder="1" applyAlignment="1">
      <alignment horizontal="center" vertical="center"/>
    </xf>
    <xf numFmtId="1" fontId="9" fillId="3" borderId="17" xfId="1" applyNumberFormat="1" applyFont="1" applyFill="1" applyBorder="1" applyAlignment="1">
      <alignment horizontal="center" vertical="center"/>
    </xf>
    <xf numFmtId="1" fontId="9" fillId="3" borderId="36" xfId="1" applyNumberFormat="1" applyFont="1" applyFill="1" applyBorder="1" applyAlignment="1">
      <alignment horizontal="center" vertical="center"/>
    </xf>
    <xf numFmtId="164" fontId="6" fillId="0" borderId="25" xfId="2" applyNumberFormat="1" applyFont="1" applyFill="1" applyBorder="1" applyAlignment="1">
      <alignment horizontal="center" vertical="top"/>
    </xf>
    <xf numFmtId="164" fontId="6" fillId="0" borderId="26" xfId="2" applyNumberFormat="1" applyFont="1" applyFill="1" applyBorder="1" applyAlignment="1">
      <alignment horizontal="center" vertical="top"/>
    </xf>
    <xf numFmtId="164" fontId="6" fillId="0" borderId="37" xfId="2" applyNumberFormat="1" applyFont="1" applyFill="1" applyBorder="1" applyAlignment="1">
      <alignment horizontal="center" vertical="top"/>
    </xf>
    <xf numFmtId="164" fontId="9" fillId="3" borderId="34" xfId="1" applyNumberFormat="1" applyFont="1" applyFill="1" applyBorder="1" applyAlignment="1">
      <alignment horizontal="center" vertical="center"/>
    </xf>
    <xf numFmtId="164" fontId="9" fillId="3" borderId="17" xfId="1" applyNumberFormat="1" applyFont="1" applyFill="1" applyBorder="1" applyAlignment="1">
      <alignment horizontal="center" vertical="center"/>
    </xf>
    <xf numFmtId="164" fontId="9" fillId="3" borderId="36" xfId="1" applyNumberFormat="1" applyFont="1" applyFill="1" applyBorder="1" applyAlignment="1">
      <alignment horizontal="center" vertical="center"/>
    </xf>
    <xf numFmtId="164" fontId="9" fillId="3" borderId="22" xfId="1" applyNumberFormat="1" applyFont="1" applyFill="1" applyBorder="1" applyAlignment="1">
      <alignment horizontal="center" vertical="center"/>
    </xf>
    <xf numFmtId="164" fontId="9" fillId="3" borderId="39" xfId="1" applyNumberFormat="1" applyFont="1" applyFill="1" applyBorder="1" applyAlignment="1">
      <alignment horizontal="center" vertical="center"/>
    </xf>
    <xf numFmtId="14" fontId="6" fillId="0" borderId="1" xfId="2" applyNumberFormat="1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1" fontId="6" fillId="0" borderId="25" xfId="3" applyNumberFormat="1" applyFont="1" applyFill="1" applyBorder="1" applyAlignment="1">
      <alignment horizontal="center" vertical="center" wrapText="1"/>
    </xf>
    <xf numFmtId="1" fontId="6" fillId="0" borderId="38" xfId="3" applyNumberFormat="1" applyFont="1" applyFill="1" applyBorder="1" applyAlignment="1">
      <alignment horizontal="center" vertical="center" wrapText="1"/>
    </xf>
    <xf numFmtId="1" fontId="6" fillId="0" borderId="22" xfId="3" applyNumberFormat="1" applyFont="1" applyFill="1" applyBorder="1" applyAlignment="1">
      <alignment horizontal="center" vertical="center" wrapText="1"/>
    </xf>
    <xf numFmtId="1" fontId="6" fillId="0" borderId="39" xfId="3" applyNumberFormat="1" applyFont="1" applyFill="1" applyBorder="1" applyAlignment="1">
      <alignment horizontal="center" vertical="center" wrapText="1"/>
    </xf>
    <xf numFmtId="164" fontId="6" fillId="0" borderId="27" xfId="2" applyNumberFormat="1" applyFont="1" applyFill="1" applyBorder="1" applyAlignment="1">
      <alignment horizontal="center" vertical="center" wrapText="1"/>
    </xf>
    <xf numFmtId="164" fontId="6" fillId="0" borderId="28" xfId="2" applyNumberFormat="1" applyFont="1" applyFill="1" applyBorder="1" applyAlignment="1">
      <alignment horizontal="center" vertical="center" wrapText="1"/>
    </xf>
    <xf numFmtId="164" fontId="6" fillId="0" borderId="40" xfId="2" applyNumberFormat="1" applyFont="1" applyFill="1" applyBorder="1" applyAlignment="1">
      <alignment horizontal="center" vertical="center" wrapText="1"/>
    </xf>
    <xf numFmtId="1" fontId="6" fillId="0" borderId="26" xfId="3" applyNumberFormat="1" applyFont="1" applyFill="1" applyBorder="1" applyAlignment="1">
      <alignment horizontal="center" vertical="center" wrapText="1"/>
    </xf>
    <xf numFmtId="1" fontId="6" fillId="0" borderId="37" xfId="3" applyNumberFormat="1" applyFont="1" applyFill="1" applyBorder="1" applyAlignment="1">
      <alignment horizontal="center" vertical="center" wrapText="1"/>
    </xf>
    <xf numFmtId="164" fontId="6" fillId="0" borderId="11" xfId="2" applyNumberFormat="1" applyFont="1" applyFill="1" applyBorder="1" applyAlignment="1">
      <alignment horizontal="center" vertical="center" wrapText="1"/>
    </xf>
    <xf numFmtId="164" fontId="6" fillId="0" borderId="12" xfId="2" applyNumberFormat="1" applyFont="1" applyFill="1" applyBorder="1" applyAlignment="1">
      <alignment horizontal="center" vertical="center" wrapText="1"/>
    </xf>
    <xf numFmtId="0" fontId="9" fillId="3" borderId="43" xfId="1" applyFont="1" applyFill="1" applyBorder="1" applyAlignment="1"/>
    <xf numFmtId="0" fontId="9" fillId="3" borderId="35" xfId="1" applyFont="1" applyFill="1" applyBorder="1" applyAlignment="1"/>
    <xf numFmtId="0" fontId="9" fillId="3" borderId="44" xfId="1" applyFont="1" applyFill="1" applyBorder="1" applyAlignment="1"/>
    <xf numFmtId="0" fontId="9" fillId="3" borderId="42" xfId="1" applyFont="1" applyFill="1" applyBorder="1" applyAlignment="1"/>
    <xf numFmtId="0" fontId="9" fillId="3" borderId="30" xfId="1" applyFont="1" applyFill="1" applyBorder="1" applyAlignment="1"/>
    <xf numFmtId="0" fontId="9" fillId="3" borderId="31" xfId="1" applyFont="1" applyFill="1" applyBorder="1" applyAlignment="1"/>
    <xf numFmtId="1" fontId="9" fillId="3" borderId="43" xfId="1" applyNumberFormat="1" applyFont="1" applyFill="1" applyBorder="1" applyAlignment="1">
      <alignment horizontal="center" vertical="center"/>
    </xf>
    <xf numFmtId="1" fontId="9" fillId="3" borderId="35" xfId="1" applyNumberFormat="1" applyFont="1" applyFill="1" applyBorder="1" applyAlignment="1">
      <alignment horizontal="center" vertical="center"/>
    </xf>
    <xf numFmtId="1" fontId="9" fillId="3" borderId="44" xfId="1" applyNumberFormat="1" applyFont="1" applyFill="1" applyBorder="1" applyAlignment="1">
      <alignment horizontal="center" vertical="center"/>
    </xf>
    <xf numFmtId="1" fontId="9" fillId="3" borderId="42" xfId="1" applyNumberFormat="1" applyFont="1" applyFill="1" applyBorder="1" applyAlignment="1">
      <alignment horizontal="center" vertical="center"/>
    </xf>
    <xf numFmtId="1" fontId="9" fillId="3" borderId="30" xfId="1" applyNumberFormat="1" applyFont="1" applyFill="1" applyBorder="1" applyAlignment="1">
      <alignment horizontal="center" vertical="center"/>
    </xf>
    <xf numFmtId="1" fontId="9" fillId="3" borderId="31" xfId="1" applyNumberFormat="1" applyFont="1" applyFill="1" applyBorder="1" applyAlignment="1">
      <alignment horizontal="center" vertical="center"/>
    </xf>
    <xf numFmtId="0" fontId="6" fillId="0" borderId="9" xfId="2" applyFont="1" applyFill="1" applyBorder="1" applyAlignment="1">
      <alignment vertical="center" wrapText="1"/>
    </xf>
    <xf numFmtId="0" fontId="6" fillId="0" borderId="45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1" fontId="6" fillId="0" borderId="11" xfId="2" applyNumberFormat="1" applyFont="1" applyFill="1" applyBorder="1" applyAlignment="1">
      <alignment horizontal="center" vertical="center" wrapText="1"/>
    </xf>
    <xf numFmtId="1" fontId="6" fillId="0" borderId="12" xfId="2" applyNumberFormat="1" applyFont="1" applyFill="1" applyBorder="1" applyAlignment="1">
      <alignment horizontal="center" vertical="center" wrapText="1"/>
    </xf>
    <xf numFmtId="1" fontId="6" fillId="0" borderId="13" xfId="2" applyNumberFormat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horizontal="center" vertical="center" wrapText="1"/>
    </xf>
    <xf numFmtId="164" fontId="9" fillId="3" borderId="41" xfId="1" applyNumberFormat="1" applyFont="1" applyFill="1" applyBorder="1" applyAlignment="1">
      <alignment horizontal="center" vertical="center"/>
    </xf>
    <xf numFmtId="164" fontId="9" fillId="3" borderId="24" xfId="1" applyNumberFormat="1" applyFont="1" applyFill="1" applyBorder="1" applyAlignment="1">
      <alignment horizontal="center" vertical="center"/>
    </xf>
    <xf numFmtId="164" fontId="9" fillId="3" borderId="32" xfId="1" applyNumberFormat="1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6" xfId="2" applyFont="1" applyFill="1" applyBorder="1" applyAlignment="1">
      <alignment horizontal="center" vertical="center" wrapText="1"/>
    </xf>
    <xf numFmtId="0" fontId="9" fillId="3" borderId="43" xfId="1" applyFont="1" applyFill="1" applyBorder="1" applyAlignment="1">
      <alignment wrapText="1"/>
    </xf>
    <xf numFmtId="0" fontId="15" fillId="3" borderId="10" xfId="1" applyFont="1" applyFill="1" applyBorder="1" applyAlignment="1">
      <alignment vertical="center" wrapText="1"/>
    </xf>
    <xf numFmtId="0" fontId="7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4" fillId="0" borderId="6" xfId="2" applyFont="1" applyFill="1" applyBorder="1" applyAlignment="1">
      <alignment horizontal="right" vertical="center" indent="1"/>
    </xf>
    <xf numFmtId="0" fontId="14" fillId="0" borderId="0" xfId="1" applyFont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/>
    </xf>
    <xf numFmtId="2" fontId="6" fillId="0" borderId="2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3">
    <cellStyle name="Обычный" xfId="0" builtinId="0"/>
    <cellStyle name="Обычный 100" xfId="2"/>
    <cellStyle name="Обычный 118" xfId="11"/>
    <cellStyle name="Обычный 120" xfId="12"/>
    <cellStyle name="Обычный 140 3 2" xfId="6"/>
    <cellStyle name="Обычный 2" xfId="1"/>
    <cellStyle name="Обычный 2 2" xfId="10"/>
    <cellStyle name="Обычный 2 3" xfId="5"/>
    <cellStyle name="Обычный 25 2" xfId="9"/>
    <cellStyle name="Обычный 28 2" xfId="7"/>
    <cellStyle name="Обычный 4" xfId="8"/>
    <cellStyle name="Обычный 5" xfId="4"/>
    <cellStyle name="Стиль 1 2" xfId="3"/>
  </cellStyles>
  <dxfs count="0"/>
  <tableStyles count="0" defaultTableStyle="TableStyleMedium2" defaultPivotStyle="PivotStyleLight16"/>
  <colors>
    <mruColors>
      <color rgb="FF2C2C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652329</xdr:colOff>
      <xdr:row>1</xdr:row>
      <xdr:rowOff>425583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0"/>
          <a:ext cx="652329" cy="654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110"/>
  <sheetViews>
    <sheetView tabSelected="1" view="pageBreakPreview" zoomScale="70" zoomScaleNormal="75" zoomScaleSheetLayoutView="70" workbookViewId="0">
      <selection sqref="A1:G2"/>
    </sheetView>
  </sheetViews>
  <sheetFormatPr defaultRowHeight="16.5" x14ac:dyDescent="0.25"/>
  <cols>
    <col min="1" max="1" width="87.7109375" style="6" customWidth="1"/>
    <col min="2" max="2" width="25.85546875" style="7" customWidth="1"/>
    <col min="3" max="7" width="11.7109375" style="1" customWidth="1"/>
    <col min="8" max="16384" width="9.140625" style="1"/>
  </cols>
  <sheetData>
    <row r="1" spans="1:7" ht="15" x14ac:dyDescent="0.25">
      <c r="A1" s="107" t="s">
        <v>69</v>
      </c>
      <c r="B1" s="108"/>
      <c r="C1" s="108"/>
      <c r="D1" s="108"/>
      <c r="E1" s="108"/>
      <c r="F1" s="108"/>
      <c r="G1" s="108"/>
    </row>
    <row r="2" spans="1:7" ht="37.5" customHeight="1" x14ac:dyDescent="0.25">
      <c r="A2" s="108"/>
      <c r="B2" s="108"/>
      <c r="C2" s="108"/>
      <c r="D2" s="108"/>
      <c r="E2" s="108"/>
      <c r="F2" s="108"/>
      <c r="G2" s="108"/>
    </row>
    <row r="3" spans="1:7" ht="48.75" customHeight="1" x14ac:dyDescent="0.25">
      <c r="A3" s="110" t="s">
        <v>71</v>
      </c>
      <c r="B3" s="110"/>
      <c r="C3" s="110"/>
      <c r="D3" s="110"/>
      <c r="E3" s="110"/>
      <c r="F3" s="110"/>
      <c r="G3" s="110"/>
    </row>
    <row r="4" spans="1:7" ht="19.5" customHeight="1" thickBot="1" x14ac:dyDescent="0.3">
      <c r="A4" s="109" t="s">
        <v>68</v>
      </c>
      <c r="B4" s="109"/>
      <c r="C4" s="109"/>
      <c r="D4" s="109"/>
      <c r="E4" s="109"/>
      <c r="F4" s="109"/>
      <c r="G4" s="109"/>
    </row>
    <row r="5" spans="1:7" ht="18.75" customHeight="1" x14ac:dyDescent="0.25">
      <c r="A5" s="111"/>
      <c r="B5" s="113"/>
      <c r="C5" s="39">
        <v>2025</v>
      </c>
      <c r="D5" s="40">
        <v>2026</v>
      </c>
      <c r="E5" s="40">
        <v>2027</v>
      </c>
      <c r="F5" s="40">
        <v>2028</v>
      </c>
      <c r="G5" s="41">
        <v>2029</v>
      </c>
    </row>
    <row r="6" spans="1:7" ht="18.75" customHeight="1" thickBot="1" x14ac:dyDescent="0.3">
      <c r="A6" s="112"/>
      <c r="B6" s="114" t="s">
        <v>0</v>
      </c>
      <c r="C6" s="105" t="s">
        <v>50</v>
      </c>
      <c r="D6" s="106" t="s">
        <v>51</v>
      </c>
      <c r="E6" s="115" t="s">
        <v>52</v>
      </c>
      <c r="F6" s="116"/>
      <c r="G6" s="117"/>
    </row>
    <row r="7" spans="1:7" ht="17.100000000000001" customHeight="1" x14ac:dyDescent="0.25">
      <c r="A7" s="62" t="s">
        <v>72</v>
      </c>
      <c r="B7" s="102" t="s">
        <v>73</v>
      </c>
      <c r="C7" s="42">
        <v>55.624699999999997</v>
      </c>
      <c r="D7" s="43">
        <v>49.9514</v>
      </c>
      <c r="E7" s="43">
        <v>44.994199999999999</v>
      </c>
      <c r="F7" s="43">
        <v>44</v>
      </c>
      <c r="G7" s="44">
        <v>44</v>
      </c>
    </row>
    <row r="8" spans="1:7" ht="17.100000000000001" customHeight="1" x14ac:dyDescent="0.25">
      <c r="A8" s="27" t="s">
        <v>79</v>
      </c>
      <c r="B8" s="28"/>
      <c r="C8" s="77" t="s">
        <v>6</v>
      </c>
      <c r="D8" s="78" t="s">
        <v>6</v>
      </c>
      <c r="E8" s="78" t="s">
        <v>6</v>
      </c>
      <c r="F8" s="78" t="s">
        <v>6</v>
      </c>
      <c r="G8" s="79" t="s">
        <v>6</v>
      </c>
    </row>
    <row r="9" spans="1:7" ht="17.100000000000001" customHeight="1" x14ac:dyDescent="0.25">
      <c r="A9" s="63" t="s">
        <v>1</v>
      </c>
      <c r="B9" s="2" t="s">
        <v>2</v>
      </c>
      <c r="C9" s="45">
        <v>105.59</v>
      </c>
      <c r="D9" s="46">
        <v>105.24</v>
      </c>
      <c r="E9" s="46">
        <v>104.02</v>
      </c>
      <c r="F9" s="46">
        <v>104.01</v>
      </c>
      <c r="G9" s="47">
        <v>104</v>
      </c>
    </row>
    <row r="10" spans="1:7" ht="17.100000000000001" customHeight="1" x14ac:dyDescent="0.25">
      <c r="A10" s="63" t="s">
        <v>3</v>
      </c>
      <c r="B10" s="2" t="s">
        <v>4</v>
      </c>
      <c r="C10" s="45">
        <v>108.69</v>
      </c>
      <c r="D10" s="46">
        <v>105.55</v>
      </c>
      <c r="E10" s="46">
        <v>103.96</v>
      </c>
      <c r="F10" s="46">
        <v>104</v>
      </c>
      <c r="G10" s="47">
        <v>104.01</v>
      </c>
    </row>
    <row r="11" spans="1:7" ht="17.100000000000001" customHeight="1" x14ac:dyDescent="0.25">
      <c r="A11" s="27" t="s">
        <v>5</v>
      </c>
      <c r="B11" s="28"/>
      <c r="C11" s="77" t="s">
        <v>6</v>
      </c>
      <c r="D11" s="78" t="s">
        <v>6</v>
      </c>
      <c r="E11" s="78" t="s">
        <v>6</v>
      </c>
      <c r="F11" s="78" t="s">
        <v>6</v>
      </c>
      <c r="G11" s="79" t="s">
        <v>6</v>
      </c>
    </row>
    <row r="12" spans="1:7" ht="17.100000000000001" customHeight="1" x14ac:dyDescent="0.25">
      <c r="A12" s="64" t="s">
        <v>7</v>
      </c>
      <c r="B12" s="2" t="s">
        <v>8</v>
      </c>
      <c r="C12" s="67">
        <v>214261.02350000001</v>
      </c>
      <c r="D12" s="68">
        <v>223631.1875</v>
      </c>
      <c r="E12" s="68">
        <v>233938.49849999999</v>
      </c>
      <c r="F12" s="68">
        <v>246657.41759999999</v>
      </c>
      <c r="G12" s="69">
        <v>262184.47289999999</v>
      </c>
    </row>
    <row r="13" spans="1:7" ht="17.100000000000001" customHeight="1" x14ac:dyDescent="0.25">
      <c r="A13" s="64" t="s">
        <v>9</v>
      </c>
      <c r="B13" s="2" t="s">
        <v>4</v>
      </c>
      <c r="C13" s="45">
        <v>101</v>
      </c>
      <c r="D13" s="46">
        <v>99.5</v>
      </c>
      <c r="E13" s="46">
        <v>100.7</v>
      </c>
      <c r="F13" s="46">
        <v>101.3</v>
      </c>
      <c r="G13" s="47">
        <v>101.9</v>
      </c>
    </row>
    <row r="14" spans="1:7" ht="17.100000000000001" customHeight="1" x14ac:dyDescent="0.25">
      <c r="A14" s="64" t="s">
        <v>10</v>
      </c>
      <c r="B14" s="2" t="s">
        <v>4</v>
      </c>
      <c r="C14" s="70">
        <v>104.9</v>
      </c>
      <c r="D14" s="71">
        <v>104.8977</v>
      </c>
      <c r="E14" s="71">
        <v>103.8819</v>
      </c>
      <c r="F14" s="71">
        <v>104.0838</v>
      </c>
      <c r="G14" s="72">
        <v>104.313</v>
      </c>
    </row>
    <row r="15" spans="1:7" ht="17.100000000000001" customHeight="1" x14ac:dyDescent="0.25">
      <c r="A15" s="27" t="s">
        <v>70</v>
      </c>
      <c r="B15" s="28"/>
      <c r="C15" s="77" t="s">
        <v>6</v>
      </c>
      <c r="D15" s="78"/>
      <c r="E15" s="78" t="s">
        <v>6</v>
      </c>
      <c r="F15" s="78" t="s">
        <v>6</v>
      </c>
      <c r="G15" s="79" t="s">
        <v>6</v>
      </c>
    </row>
    <row r="16" spans="1:7" ht="17.100000000000001" customHeight="1" x14ac:dyDescent="0.25">
      <c r="A16" s="64" t="s">
        <v>7</v>
      </c>
      <c r="B16" s="2" t="s">
        <v>8</v>
      </c>
      <c r="C16" s="67">
        <v>131082.87549999999</v>
      </c>
      <c r="D16" s="68">
        <v>137058.5368</v>
      </c>
      <c r="E16" s="68">
        <v>144667.49</v>
      </c>
      <c r="F16" s="68">
        <v>153467.71969999999</v>
      </c>
      <c r="G16" s="69">
        <v>163140.16269999999</v>
      </c>
    </row>
    <row r="17" spans="1:7" ht="17.100000000000001" customHeight="1" x14ac:dyDescent="0.25">
      <c r="A17" s="63" t="s">
        <v>11</v>
      </c>
      <c r="B17" s="2" t="s">
        <v>4</v>
      </c>
      <c r="C17" s="45">
        <v>101.3</v>
      </c>
      <c r="D17" s="46">
        <v>99.032700000000006</v>
      </c>
      <c r="E17" s="46">
        <v>101.48220000000001</v>
      </c>
      <c r="F17" s="46">
        <v>101.9246</v>
      </c>
      <c r="G17" s="47">
        <v>102.2829</v>
      </c>
    </row>
    <row r="18" spans="1:7" ht="17.100000000000001" customHeight="1" x14ac:dyDescent="0.25">
      <c r="A18" s="63" t="s">
        <v>12</v>
      </c>
      <c r="B18" s="2" t="s">
        <v>4</v>
      </c>
      <c r="C18" s="70">
        <v>98.68</v>
      </c>
      <c r="D18" s="71">
        <v>105.58</v>
      </c>
      <c r="E18" s="71">
        <v>104.01</v>
      </c>
      <c r="F18" s="71">
        <v>104.08</v>
      </c>
      <c r="G18" s="72">
        <v>103.93</v>
      </c>
    </row>
    <row r="19" spans="1:7" ht="17.100000000000001" customHeight="1" x14ac:dyDescent="0.25">
      <c r="A19" s="27" t="s">
        <v>13</v>
      </c>
      <c r="B19" s="28"/>
      <c r="C19" s="77" t="s">
        <v>6</v>
      </c>
      <c r="D19" s="78" t="s">
        <v>6</v>
      </c>
      <c r="E19" s="78" t="s">
        <v>6</v>
      </c>
      <c r="F19" s="78" t="s">
        <v>6</v>
      </c>
      <c r="G19" s="79" t="s">
        <v>6</v>
      </c>
    </row>
    <row r="20" spans="1:7" ht="17.100000000000001" customHeight="1" x14ac:dyDescent="0.25">
      <c r="A20" s="64" t="s">
        <v>9</v>
      </c>
      <c r="B20" s="2" t="s">
        <v>4</v>
      </c>
      <c r="C20" s="45">
        <v>104.9</v>
      </c>
      <c r="D20" s="46">
        <v>98</v>
      </c>
      <c r="E20" s="46">
        <v>101.9</v>
      </c>
      <c r="F20" s="46">
        <v>103.9</v>
      </c>
      <c r="G20" s="47">
        <v>102.8</v>
      </c>
    </row>
    <row r="21" spans="1:7" ht="17.100000000000001" customHeight="1" x14ac:dyDescent="0.25">
      <c r="A21" s="64" t="s">
        <v>14</v>
      </c>
      <c r="B21" s="2" t="s">
        <v>4</v>
      </c>
      <c r="C21" s="45">
        <v>108.2253</v>
      </c>
      <c r="D21" s="46">
        <v>104.50839999999999</v>
      </c>
      <c r="E21" s="46">
        <v>104.51609999999999</v>
      </c>
      <c r="F21" s="46">
        <v>104.2204</v>
      </c>
      <c r="G21" s="47">
        <v>104.105</v>
      </c>
    </row>
    <row r="22" spans="1:7" ht="17.100000000000001" customHeight="1" x14ac:dyDescent="0.25">
      <c r="A22" s="27" t="s">
        <v>15</v>
      </c>
      <c r="B22" s="28"/>
      <c r="C22" s="77" t="s">
        <v>6</v>
      </c>
      <c r="D22" s="78" t="s">
        <v>6</v>
      </c>
      <c r="E22" s="78" t="s">
        <v>6</v>
      </c>
      <c r="F22" s="78" t="s">
        <v>6</v>
      </c>
      <c r="G22" s="79" t="s">
        <v>6</v>
      </c>
    </row>
    <row r="23" spans="1:7" ht="17.100000000000001" customHeight="1" x14ac:dyDescent="0.25">
      <c r="A23" s="64" t="s">
        <v>7</v>
      </c>
      <c r="B23" s="2" t="s">
        <v>8</v>
      </c>
      <c r="C23" s="66">
        <v>42640.705399999999</v>
      </c>
      <c r="D23" s="73">
        <v>43822.919000000002</v>
      </c>
      <c r="E23" s="73">
        <v>46474.205600000001</v>
      </c>
      <c r="F23" s="73">
        <v>49105.342700000001</v>
      </c>
      <c r="G23" s="74">
        <v>52141.035000000003</v>
      </c>
    </row>
    <row r="24" spans="1:7" ht="17.100000000000001" customHeight="1" x14ac:dyDescent="0.25">
      <c r="A24" s="64" t="s">
        <v>9</v>
      </c>
      <c r="B24" s="2" t="s">
        <v>4</v>
      </c>
      <c r="C24" s="45">
        <v>97.7</v>
      </c>
      <c r="D24" s="46">
        <v>96.5</v>
      </c>
      <c r="E24" s="46">
        <v>101</v>
      </c>
      <c r="F24" s="46">
        <v>101.5</v>
      </c>
      <c r="G24" s="47">
        <v>102</v>
      </c>
    </row>
    <row r="25" spans="1:7" ht="17.100000000000001" customHeight="1" x14ac:dyDescent="0.25">
      <c r="A25" s="64" t="s">
        <v>14</v>
      </c>
      <c r="B25" s="5" t="s">
        <v>4</v>
      </c>
      <c r="C25" s="45">
        <v>109.32989999999999</v>
      </c>
      <c r="D25" s="46">
        <v>106.5</v>
      </c>
      <c r="E25" s="46">
        <v>105</v>
      </c>
      <c r="F25" s="46">
        <v>104.1</v>
      </c>
      <c r="G25" s="47">
        <v>104.1</v>
      </c>
    </row>
    <row r="26" spans="1:7" ht="31.5" customHeight="1" x14ac:dyDescent="0.25">
      <c r="A26" s="27" t="s">
        <v>75</v>
      </c>
      <c r="B26" s="103"/>
      <c r="C26" s="77"/>
      <c r="D26" s="78"/>
      <c r="E26" s="78"/>
      <c r="F26" s="78"/>
      <c r="G26" s="79"/>
    </row>
    <row r="27" spans="1:7" ht="17.100000000000001" customHeight="1" x14ac:dyDescent="0.25">
      <c r="A27" s="64" t="s">
        <v>7</v>
      </c>
      <c r="B27" s="5" t="s">
        <v>8</v>
      </c>
      <c r="C27" s="66">
        <v>86558.477499999994</v>
      </c>
      <c r="D27" s="73">
        <v>91237.436100000006</v>
      </c>
      <c r="E27" s="73">
        <v>96627.185200000007</v>
      </c>
      <c r="F27" s="73">
        <v>102916.7427</v>
      </c>
      <c r="G27" s="74">
        <v>110095.11139999999</v>
      </c>
    </row>
    <row r="28" spans="1:7" ht="17.100000000000001" customHeight="1" x14ac:dyDescent="0.25">
      <c r="A28" s="64" t="s">
        <v>9</v>
      </c>
      <c r="B28" s="5" t="s">
        <v>4</v>
      </c>
      <c r="C28" s="45">
        <v>104.00360000000001</v>
      </c>
      <c r="D28" s="46">
        <v>100</v>
      </c>
      <c r="E28" s="46">
        <v>101.824</v>
      </c>
      <c r="F28" s="46">
        <v>102.3</v>
      </c>
      <c r="G28" s="47">
        <v>102.8</v>
      </c>
    </row>
    <row r="29" spans="1:7" ht="17.100000000000001" customHeight="1" x14ac:dyDescent="0.25">
      <c r="A29" s="64" t="s">
        <v>14</v>
      </c>
      <c r="B29" s="5" t="s">
        <v>4</v>
      </c>
      <c r="C29" s="45">
        <v>108.4997</v>
      </c>
      <c r="D29" s="46">
        <v>105.4055</v>
      </c>
      <c r="E29" s="46">
        <v>104.0103</v>
      </c>
      <c r="F29" s="46">
        <v>104.11450000000001</v>
      </c>
      <c r="G29" s="47">
        <v>104.0612</v>
      </c>
    </row>
    <row r="30" spans="1:7" ht="17.100000000000001" customHeight="1" x14ac:dyDescent="0.25">
      <c r="A30" s="27" t="s">
        <v>16</v>
      </c>
      <c r="B30" s="28"/>
      <c r="C30" s="77" t="s">
        <v>6</v>
      </c>
      <c r="D30" s="78" t="s">
        <v>6</v>
      </c>
      <c r="E30" s="78" t="s">
        <v>6</v>
      </c>
      <c r="F30" s="78" t="s">
        <v>6</v>
      </c>
      <c r="G30" s="79" t="s">
        <v>6</v>
      </c>
    </row>
    <row r="31" spans="1:7" ht="17.100000000000001" customHeight="1" x14ac:dyDescent="0.25">
      <c r="A31" s="64" t="s">
        <v>7</v>
      </c>
      <c r="B31" s="5" t="s">
        <v>8</v>
      </c>
      <c r="C31" s="66">
        <v>62320</v>
      </c>
      <c r="D31" s="73">
        <v>64639.1564</v>
      </c>
      <c r="E31" s="73">
        <v>68040.276100000003</v>
      </c>
      <c r="F31" s="73">
        <v>72223.865000000005</v>
      </c>
      <c r="G31" s="74">
        <v>77239.859800000006</v>
      </c>
    </row>
    <row r="32" spans="1:7" ht="17.100000000000001" customHeight="1" x14ac:dyDescent="0.25">
      <c r="A32" s="64" t="s">
        <v>9</v>
      </c>
      <c r="B32" s="5" t="s">
        <v>4</v>
      </c>
      <c r="C32" s="45">
        <v>104.1</v>
      </c>
      <c r="D32" s="46">
        <v>99.57</v>
      </c>
      <c r="E32" s="46">
        <v>101.7</v>
      </c>
      <c r="F32" s="46">
        <v>102.3</v>
      </c>
      <c r="G32" s="47">
        <v>102.8</v>
      </c>
    </row>
    <row r="33" spans="1:7" ht="17.100000000000001" customHeight="1" x14ac:dyDescent="0.25">
      <c r="A33" s="64" t="s">
        <v>14</v>
      </c>
      <c r="B33" s="5" t="s">
        <v>4</v>
      </c>
      <c r="C33" s="45">
        <v>107.30240000000001</v>
      </c>
      <c r="D33" s="46">
        <v>104.16930000000001</v>
      </c>
      <c r="E33" s="46">
        <v>103.5022</v>
      </c>
      <c r="F33" s="46">
        <v>103.76220000000001</v>
      </c>
      <c r="G33" s="47">
        <v>104.0322</v>
      </c>
    </row>
    <row r="34" spans="1:7" ht="17.100000000000001" customHeight="1" thickBot="1" x14ac:dyDescent="0.3">
      <c r="A34" s="65" t="s">
        <v>17</v>
      </c>
      <c r="B34" s="4" t="s">
        <v>18</v>
      </c>
      <c r="C34" s="75">
        <v>29.086018064316772</v>
      </c>
      <c r="D34" s="76">
        <v>28.904356821876643</v>
      </c>
      <c r="E34" s="76">
        <v>29.084685306723895</v>
      </c>
      <c r="F34" s="76">
        <v>29.281043198597086</v>
      </c>
      <c r="G34" s="100">
        <v>29.460119794912544</v>
      </c>
    </row>
    <row r="35" spans="1:7" ht="17.100000000000001" customHeight="1" x14ac:dyDescent="0.25">
      <c r="A35" s="29" t="s">
        <v>19</v>
      </c>
      <c r="B35" s="30"/>
      <c r="C35" s="80" t="s">
        <v>6</v>
      </c>
      <c r="D35" s="81" t="s">
        <v>6</v>
      </c>
      <c r="E35" s="81" t="s">
        <v>6</v>
      </c>
      <c r="F35" s="81" t="s">
        <v>6</v>
      </c>
      <c r="G35" s="82" t="s">
        <v>6</v>
      </c>
    </row>
    <row r="36" spans="1:7" ht="17.100000000000001" customHeight="1" x14ac:dyDescent="0.25">
      <c r="A36" s="64" t="s">
        <v>7</v>
      </c>
      <c r="B36" s="5" t="s">
        <v>8</v>
      </c>
      <c r="C36" s="66">
        <v>19951.7</v>
      </c>
      <c r="D36" s="73">
        <v>21781.4683</v>
      </c>
      <c r="E36" s="73">
        <v>23289.582299999998</v>
      </c>
      <c r="F36" s="73">
        <v>24874.252100000002</v>
      </c>
      <c r="G36" s="74">
        <v>26479.482100000001</v>
      </c>
    </row>
    <row r="37" spans="1:7" ht="17.100000000000001" customHeight="1" x14ac:dyDescent="0.25">
      <c r="A37" s="64" t="s">
        <v>9</v>
      </c>
      <c r="B37" s="5" t="s">
        <v>4</v>
      </c>
      <c r="C37" s="45">
        <v>102.8</v>
      </c>
      <c r="D37" s="46">
        <v>100.85</v>
      </c>
      <c r="E37" s="46">
        <v>101.6</v>
      </c>
      <c r="F37" s="46">
        <v>102</v>
      </c>
      <c r="G37" s="47">
        <v>102.3</v>
      </c>
    </row>
    <row r="38" spans="1:7" ht="17.100000000000001" customHeight="1" x14ac:dyDescent="0.25">
      <c r="A38" s="64" t="s">
        <v>14</v>
      </c>
      <c r="B38" s="5" t="s">
        <v>4</v>
      </c>
      <c r="C38" s="45">
        <v>111.65089999999999</v>
      </c>
      <c r="D38" s="46">
        <v>108.2509</v>
      </c>
      <c r="E38" s="46">
        <v>105.24</v>
      </c>
      <c r="F38" s="46">
        <v>104.71</v>
      </c>
      <c r="G38" s="47">
        <v>104.06</v>
      </c>
    </row>
    <row r="39" spans="1:7" ht="17.100000000000001" customHeight="1" x14ac:dyDescent="0.25">
      <c r="A39" s="89" t="s">
        <v>17</v>
      </c>
      <c r="B39" s="90" t="s">
        <v>18</v>
      </c>
      <c r="C39" s="70">
        <v>9.3118662807097063</v>
      </c>
      <c r="D39" s="71">
        <v>9.7399063804550963</v>
      </c>
      <c r="E39" s="71">
        <v>9.9554295036222946</v>
      </c>
      <c r="F39" s="71">
        <v>10.084534388638634</v>
      </c>
      <c r="G39" s="72">
        <v>10.099561506107786</v>
      </c>
    </row>
    <row r="40" spans="1:7" ht="17.100000000000001" customHeight="1" x14ac:dyDescent="0.25">
      <c r="A40" s="104" t="s">
        <v>76</v>
      </c>
      <c r="B40" s="103"/>
      <c r="C40" s="77"/>
      <c r="D40" s="78"/>
      <c r="E40" s="78"/>
      <c r="F40" s="78"/>
      <c r="G40" s="79"/>
    </row>
    <row r="41" spans="1:7" ht="17.100000000000001" customHeight="1" x14ac:dyDescent="0.25">
      <c r="A41" s="64" t="s">
        <v>7</v>
      </c>
      <c r="B41" s="5" t="s">
        <v>8</v>
      </c>
      <c r="C41" s="66">
        <v>4286.7775000000001</v>
      </c>
      <c r="D41" s="73">
        <v>4816.8113999999996</v>
      </c>
      <c r="E41" s="73">
        <v>5297.3267999999998</v>
      </c>
      <c r="F41" s="73">
        <v>5818.6256999999996</v>
      </c>
      <c r="G41" s="74">
        <v>6375.7695000000003</v>
      </c>
    </row>
    <row r="42" spans="1:7" ht="17.100000000000001" customHeight="1" x14ac:dyDescent="0.25">
      <c r="A42" s="64" t="s">
        <v>9</v>
      </c>
      <c r="B42" s="5" t="s">
        <v>4</v>
      </c>
      <c r="C42" s="45">
        <v>108.7299</v>
      </c>
      <c r="D42" s="46">
        <v>103.8</v>
      </c>
      <c r="E42" s="46">
        <v>104.5</v>
      </c>
      <c r="F42" s="46">
        <v>104.9</v>
      </c>
      <c r="G42" s="47">
        <v>105.3</v>
      </c>
    </row>
    <row r="43" spans="1:7" ht="17.100000000000001" customHeight="1" x14ac:dyDescent="0.25">
      <c r="A43" s="89" t="s">
        <v>14</v>
      </c>
      <c r="B43" s="90" t="s">
        <v>4</v>
      </c>
      <c r="C43" s="70">
        <v>111.6186</v>
      </c>
      <c r="D43" s="71">
        <v>108.2509</v>
      </c>
      <c r="E43" s="71">
        <v>105.24</v>
      </c>
      <c r="F43" s="71">
        <v>104.71</v>
      </c>
      <c r="G43" s="72">
        <v>104.06</v>
      </c>
    </row>
    <row r="44" spans="1:7" ht="17.100000000000001" customHeight="1" x14ac:dyDescent="0.25">
      <c r="A44" s="27" t="s">
        <v>20</v>
      </c>
      <c r="B44" s="28"/>
      <c r="C44" s="77" t="s">
        <v>6</v>
      </c>
      <c r="D44" s="78" t="s">
        <v>6</v>
      </c>
      <c r="E44" s="78" t="s">
        <v>6</v>
      </c>
      <c r="F44" s="78" t="s">
        <v>6</v>
      </c>
      <c r="G44" s="79" t="s">
        <v>6</v>
      </c>
    </row>
    <row r="45" spans="1:7" ht="17.100000000000001" customHeight="1" x14ac:dyDescent="0.25">
      <c r="A45" s="64" t="s">
        <v>7</v>
      </c>
      <c r="B45" s="2" t="s">
        <v>8</v>
      </c>
      <c r="C45" s="66">
        <v>42742.849800000004</v>
      </c>
      <c r="D45" s="73">
        <v>38135.969599999997</v>
      </c>
      <c r="E45" s="73">
        <v>40399.655700000003</v>
      </c>
      <c r="F45" s="73">
        <v>45397.496700000003</v>
      </c>
      <c r="G45" s="74">
        <v>51827.470699999998</v>
      </c>
    </row>
    <row r="46" spans="1:7" ht="17.100000000000001" customHeight="1" x14ac:dyDescent="0.25">
      <c r="A46" s="63" t="s">
        <v>9</v>
      </c>
      <c r="B46" s="2" t="s">
        <v>4</v>
      </c>
      <c r="C46" s="45">
        <v>96.03</v>
      </c>
      <c r="D46" s="46">
        <v>89.221900000000005</v>
      </c>
      <c r="E46" s="46">
        <v>105.9358</v>
      </c>
      <c r="F46" s="46">
        <v>112.371</v>
      </c>
      <c r="G46" s="47">
        <v>114.16370000000001</v>
      </c>
    </row>
    <row r="47" spans="1:7" ht="17.100000000000001" customHeight="1" x14ac:dyDescent="0.25">
      <c r="A47" s="64" t="s">
        <v>17</v>
      </c>
      <c r="B47" s="2" t="s">
        <v>18</v>
      </c>
      <c r="C47" s="45">
        <v>19.948961832528539</v>
      </c>
      <c r="D47" s="46">
        <v>17.053064032046063</v>
      </c>
      <c r="E47" s="46">
        <v>17.269348978060574</v>
      </c>
      <c r="F47" s="46">
        <v>18.405080674938521</v>
      </c>
      <c r="G47" s="47">
        <v>19.767559126114826</v>
      </c>
    </row>
    <row r="48" spans="1:7" ht="17.100000000000001" customHeight="1" x14ac:dyDescent="0.25">
      <c r="A48" s="27" t="s">
        <v>21</v>
      </c>
      <c r="B48" s="28"/>
      <c r="C48" s="77" t="s">
        <v>6</v>
      </c>
      <c r="D48" s="78"/>
      <c r="E48" s="78"/>
      <c r="F48" s="78"/>
      <c r="G48" s="79"/>
    </row>
    <row r="49" spans="1:7" ht="17.100000000000001" customHeight="1" x14ac:dyDescent="0.25">
      <c r="A49" s="64" t="s">
        <v>7</v>
      </c>
      <c r="B49" s="2" t="s">
        <v>8</v>
      </c>
      <c r="C49" s="66">
        <v>59999.927300000003</v>
      </c>
      <c r="D49" s="73">
        <v>53435.711499999998</v>
      </c>
      <c r="E49" s="73">
        <v>56679.049899999998</v>
      </c>
      <c r="F49" s="73">
        <v>62254.778299999998</v>
      </c>
      <c r="G49" s="74">
        <v>67084.990999999995</v>
      </c>
    </row>
    <row r="50" spans="1:7" ht="17.100000000000001" customHeight="1" x14ac:dyDescent="0.25">
      <c r="A50" s="63" t="s">
        <v>9</v>
      </c>
      <c r="B50" s="2" t="s">
        <v>4</v>
      </c>
      <c r="C50" s="45">
        <v>98.542400000000001</v>
      </c>
      <c r="D50" s="46">
        <v>89.059600000000003</v>
      </c>
      <c r="E50" s="46">
        <v>106.06959999999999</v>
      </c>
      <c r="F50" s="46">
        <v>109.8374</v>
      </c>
      <c r="G50" s="47">
        <v>107.75879999999999</v>
      </c>
    </row>
    <row r="51" spans="1:7" ht="17.100000000000001" customHeight="1" x14ac:dyDescent="0.25">
      <c r="A51" s="64" t="s">
        <v>81</v>
      </c>
      <c r="B51" s="2" t="s">
        <v>18</v>
      </c>
      <c r="C51" s="45">
        <v>28.003192703875047</v>
      </c>
      <c r="D51" s="46">
        <v>23.894570385000527</v>
      </c>
      <c r="E51" s="46">
        <v>24.228184015637769</v>
      </c>
      <c r="F51" s="46">
        <v>25.239370016010415</v>
      </c>
      <c r="G51" s="47">
        <v>25.586942757509114</v>
      </c>
    </row>
    <row r="52" spans="1:7" ht="17.100000000000001" customHeight="1" x14ac:dyDescent="0.25">
      <c r="A52" s="27" t="s">
        <v>22</v>
      </c>
      <c r="B52" s="28"/>
      <c r="C52" s="77" t="s">
        <v>6</v>
      </c>
      <c r="D52" s="78"/>
      <c r="E52" s="78"/>
      <c r="F52" s="78"/>
      <c r="G52" s="79"/>
    </row>
    <row r="53" spans="1:7" ht="17.100000000000001" customHeight="1" x14ac:dyDescent="0.25">
      <c r="A53" s="64" t="s">
        <v>7</v>
      </c>
      <c r="B53" s="2" t="s">
        <v>8</v>
      </c>
      <c r="C53" s="66">
        <v>12982.2363</v>
      </c>
      <c r="D53" s="73">
        <v>14381.01</v>
      </c>
      <c r="E53" s="73">
        <v>15818.782999999999</v>
      </c>
      <c r="F53" s="73">
        <v>17313.891599999999</v>
      </c>
      <c r="G53" s="74">
        <v>18867.855</v>
      </c>
    </row>
    <row r="54" spans="1:7" ht="17.100000000000001" customHeight="1" x14ac:dyDescent="0.25">
      <c r="A54" s="63" t="s">
        <v>9</v>
      </c>
      <c r="B54" s="2" t="s">
        <v>4</v>
      </c>
      <c r="C54" s="45">
        <v>112.7338</v>
      </c>
      <c r="D54" s="46">
        <v>110.7745</v>
      </c>
      <c r="E54" s="46">
        <v>109.99769999999999</v>
      </c>
      <c r="F54" s="46">
        <v>109.4515</v>
      </c>
      <c r="G54" s="47">
        <v>108.9752</v>
      </c>
    </row>
    <row r="55" spans="1:7" ht="17.100000000000001" customHeight="1" x14ac:dyDescent="0.25">
      <c r="A55" s="64" t="s">
        <v>17</v>
      </c>
      <c r="B55" s="2" t="s">
        <v>18</v>
      </c>
      <c r="C55" s="45">
        <v>6.0590750888483456</v>
      </c>
      <c r="D55" s="46">
        <v>6.4306817670500447</v>
      </c>
      <c r="E55" s="46">
        <v>6.7619408953332236</v>
      </c>
      <c r="F55" s="46">
        <v>7.0194084444999891</v>
      </c>
      <c r="G55" s="47">
        <v>7.1964044214000431</v>
      </c>
    </row>
    <row r="56" spans="1:7" ht="17.100000000000001" customHeight="1" x14ac:dyDescent="0.25">
      <c r="A56" s="27" t="s">
        <v>23</v>
      </c>
      <c r="B56" s="28"/>
      <c r="C56" s="77" t="s">
        <v>6</v>
      </c>
      <c r="D56" s="78"/>
      <c r="E56" s="78"/>
      <c r="F56" s="78"/>
      <c r="G56" s="79"/>
    </row>
    <row r="57" spans="1:7" ht="17.100000000000001" customHeight="1" x14ac:dyDescent="0.25">
      <c r="A57" s="64" t="s">
        <v>7</v>
      </c>
      <c r="B57" s="2" t="s">
        <v>8</v>
      </c>
      <c r="C57" s="66">
        <v>217370.80710000001</v>
      </c>
      <c r="D57" s="73">
        <v>240791.4681</v>
      </c>
      <c r="E57" s="73">
        <v>264865.12270000001</v>
      </c>
      <c r="F57" s="73">
        <v>289898.78909999999</v>
      </c>
      <c r="G57" s="74">
        <v>315917.90269999998</v>
      </c>
    </row>
    <row r="58" spans="1:7" ht="17.100000000000001" customHeight="1" x14ac:dyDescent="0.25">
      <c r="A58" s="63" t="s">
        <v>9</v>
      </c>
      <c r="B58" s="2" t="s">
        <v>4</v>
      </c>
      <c r="C58" s="45">
        <v>110.6824</v>
      </c>
      <c r="D58" s="46">
        <v>110.7745</v>
      </c>
      <c r="E58" s="46">
        <v>109.99769999999999</v>
      </c>
      <c r="F58" s="46">
        <v>109.4515</v>
      </c>
      <c r="G58" s="47">
        <v>108.9752</v>
      </c>
    </row>
    <row r="59" spans="1:7" ht="17.100000000000001" customHeight="1" x14ac:dyDescent="0.25">
      <c r="A59" s="64" t="s">
        <v>17</v>
      </c>
      <c r="B59" s="2" t="s">
        <v>18</v>
      </c>
      <c r="C59" s="45">
        <v>101.45139958224834</v>
      </c>
      <c r="D59" s="46">
        <v>107.67347380829877</v>
      </c>
      <c r="E59" s="46">
        <v>113.21998063520957</v>
      </c>
      <c r="F59" s="46">
        <v>117.53094308727572</v>
      </c>
      <c r="G59" s="47">
        <v>120.49451258713344</v>
      </c>
    </row>
    <row r="60" spans="1:7" ht="17.100000000000001" customHeight="1" x14ac:dyDescent="0.25">
      <c r="A60" s="27" t="s">
        <v>24</v>
      </c>
      <c r="B60" s="28"/>
      <c r="C60" s="77" t="s">
        <v>6</v>
      </c>
      <c r="D60" s="78" t="s">
        <v>6</v>
      </c>
      <c r="E60" s="78" t="s">
        <v>6</v>
      </c>
      <c r="F60" s="78" t="s">
        <v>6</v>
      </c>
      <c r="G60" s="79" t="s">
        <v>6</v>
      </c>
    </row>
    <row r="61" spans="1:7" ht="17.100000000000001" customHeight="1" x14ac:dyDescent="0.25">
      <c r="A61" s="64" t="s">
        <v>7</v>
      </c>
      <c r="B61" s="2" t="s">
        <v>8</v>
      </c>
      <c r="C61" s="48">
        <v>52495.724000000002</v>
      </c>
      <c r="D61" s="49">
        <v>56295.116399999999</v>
      </c>
      <c r="E61" s="49">
        <v>59744.454599999997</v>
      </c>
      <c r="F61" s="49">
        <v>63764.480900000002</v>
      </c>
      <c r="G61" s="50">
        <v>68158.011400000003</v>
      </c>
    </row>
    <row r="62" spans="1:7" ht="17.100000000000001" customHeight="1" x14ac:dyDescent="0.25">
      <c r="A62" s="64" t="s">
        <v>25</v>
      </c>
      <c r="B62" s="2" t="s">
        <v>4</v>
      </c>
      <c r="C62" s="36">
        <v>113.5231</v>
      </c>
      <c r="D62" s="37">
        <v>107.2375</v>
      </c>
      <c r="E62" s="37">
        <v>106.1272</v>
      </c>
      <c r="F62" s="37">
        <v>106.7287</v>
      </c>
      <c r="G62" s="38">
        <v>106.89019999999999</v>
      </c>
    </row>
    <row r="63" spans="1:7" ht="17.100000000000001" customHeight="1" x14ac:dyDescent="0.25">
      <c r="A63" s="64" t="s">
        <v>17</v>
      </c>
      <c r="B63" s="2" t="s">
        <v>26</v>
      </c>
      <c r="C63" s="45">
        <v>24.500827608526755</v>
      </c>
      <c r="D63" s="46">
        <v>25.173195666190338</v>
      </c>
      <c r="E63" s="46">
        <v>25.538530418498006</v>
      </c>
      <c r="F63" s="46">
        <v>25.851434560709517</v>
      </c>
      <c r="G63" s="47">
        <v>25.996204369431219</v>
      </c>
    </row>
    <row r="64" spans="1:7" ht="15.75" customHeight="1" x14ac:dyDescent="0.25">
      <c r="A64" s="27" t="s">
        <v>77</v>
      </c>
      <c r="B64" s="32" t="s">
        <v>27</v>
      </c>
      <c r="C64" s="51">
        <v>100359.7</v>
      </c>
      <c r="D64" s="52">
        <v>107880.83229999999</v>
      </c>
      <c r="E64" s="52">
        <v>114350.2628</v>
      </c>
      <c r="F64" s="52">
        <v>121953.13649999999</v>
      </c>
      <c r="G64" s="53">
        <v>130368.77959999999</v>
      </c>
    </row>
    <row r="65" spans="1:7" ht="17.100000000000001" customHeight="1" x14ac:dyDescent="0.25">
      <c r="A65" s="64" t="s">
        <v>28</v>
      </c>
      <c r="B65" s="31" t="s">
        <v>4</v>
      </c>
      <c r="C65" s="54">
        <v>113.5</v>
      </c>
      <c r="D65" s="55">
        <v>107.49420000000001</v>
      </c>
      <c r="E65" s="55">
        <v>105.99679999999999</v>
      </c>
      <c r="F65" s="55">
        <v>106.64879999999999</v>
      </c>
      <c r="G65" s="56">
        <v>106.9007</v>
      </c>
    </row>
    <row r="66" spans="1:7" ht="17.100000000000001" customHeight="1" x14ac:dyDescent="0.25">
      <c r="A66" s="27" t="s">
        <v>80</v>
      </c>
      <c r="B66" s="32" t="s">
        <v>4</v>
      </c>
      <c r="C66" s="57">
        <v>104.4254</v>
      </c>
      <c r="D66" s="58">
        <v>101.8419</v>
      </c>
      <c r="E66" s="58">
        <v>101.9592</v>
      </c>
      <c r="F66" s="58">
        <v>102.54689999999999</v>
      </c>
      <c r="G66" s="59">
        <v>102.77930000000001</v>
      </c>
    </row>
    <row r="67" spans="1:7" ht="17.100000000000001" customHeight="1" x14ac:dyDescent="0.25">
      <c r="A67" s="33" t="s">
        <v>29</v>
      </c>
      <c r="B67" s="34" t="s">
        <v>4</v>
      </c>
      <c r="C67" s="57">
        <v>107.4</v>
      </c>
      <c r="D67" s="60">
        <v>100.47709999999999</v>
      </c>
      <c r="E67" s="60">
        <v>101.83499999999999</v>
      </c>
      <c r="F67" s="60">
        <v>102.3087</v>
      </c>
      <c r="G67" s="61">
        <v>102.599</v>
      </c>
    </row>
    <row r="68" spans="1:7" ht="15.75" customHeight="1" x14ac:dyDescent="0.25">
      <c r="A68" s="27" t="s">
        <v>74</v>
      </c>
      <c r="B68" s="32" t="s">
        <v>27</v>
      </c>
      <c r="C68" s="51">
        <v>17733</v>
      </c>
      <c r="D68" s="52">
        <v>18939</v>
      </c>
      <c r="E68" s="52">
        <v>19923.828000000001</v>
      </c>
      <c r="F68" s="52">
        <v>20720.96</v>
      </c>
      <c r="G68" s="53">
        <v>21549.84</v>
      </c>
    </row>
    <row r="69" spans="1:7" ht="17.100000000000001" customHeight="1" x14ac:dyDescent="0.25">
      <c r="A69" s="63" t="s">
        <v>28</v>
      </c>
      <c r="B69" s="2" t="s">
        <v>4</v>
      </c>
      <c r="C69" s="45">
        <v>114.7544</v>
      </c>
      <c r="D69" s="46">
        <v>106.8009</v>
      </c>
      <c r="E69" s="46">
        <v>105.2</v>
      </c>
      <c r="F69" s="46">
        <v>104.0009</v>
      </c>
      <c r="G69" s="47">
        <v>104.00020000000001</v>
      </c>
    </row>
    <row r="70" spans="1:7" ht="17.100000000000001" customHeight="1" x14ac:dyDescent="0.25">
      <c r="A70" s="63" t="s">
        <v>82</v>
      </c>
      <c r="B70" s="2" t="s">
        <v>27</v>
      </c>
      <c r="C70" s="48">
        <v>19328.97</v>
      </c>
      <c r="D70" s="49">
        <v>20643.509999999998</v>
      </c>
      <c r="E70" s="49">
        <v>21717.16</v>
      </c>
      <c r="F70" s="49">
        <v>22585.89</v>
      </c>
      <c r="G70" s="50">
        <v>23489.5</v>
      </c>
    </row>
    <row r="71" spans="1:7" ht="17.100000000000001" customHeight="1" x14ac:dyDescent="0.25">
      <c r="A71" s="63" t="s">
        <v>83</v>
      </c>
      <c r="B71" s="2" t="s">
        <v>27</v>
      </c>
      <c r="C71" s="48">
        <v>15250.38</v>
      </c>
      <c r="D71" s="49">
        <v>16287.54</v>
      </c>
      <c r="E71" s="49">
        <v>17134.64</v>
      </c>
      <c r="F71" s="49">
        <v>17820.060000000001</v>
      </c>
      <c r="G71" s="50">
        <v>18533</v>
      </c>
    </row>
    <row r="72" spans="1:7" ht="17.100000000000001" customHeight="1" thickBot="1" x14ac:dyDescent="0.3">
      <c r="A72" s="91" t="s">
        <v>84</v>
      </c>
      <c r="B72" s="3" t="s">
        <v>27</v>
      </c>
      <c r="C72" s="92">
        <v>17201.009999999998</v>
      </c>
      <c r="D72" s="93">
        <v>18370.830000000002</v>
      </c>
      <c r="E72" s="93">
        <v>19326.28</v>
      </c>
      <c r="F72" s="93">
        <v>20099.37</v>
      </c>
      <c r="G72" s="94">
        <v>20903.5</v>
      </c>
    </row>
    <row r="73" spans="1:7" ht="17.100000000000001" customHeight="1" x14ac:dyDescent="0.25">
      <c r="A73" s="29" t="s">
        <v>30</v>
      </c>
      <c r="B73" s="35"/>
      <c r="C73" s="86"/>
      <c r="D73" s="87"/>
      <c r="E73" s="87"/>
      <c r="F73" s="87"/>
      <c r="G73" s="88"/>
    </row>
    <row r="74" spans="1:7" ht="17.100000000000001" customHeight="1" x14ac:dyDescent="0.25">
      <c r="A74" s="64" t="s">
        <v>31</v>
      </c>
      <c r="B74" s="5" t="s">
        <v>32</v>
      </c>
      <c r="C74" s="45">
        <v>422.07409999999999</v>
      </c>
      <c r="D74" s="46">
        <v>399.12479999999999</v>
      </c>
      <c r="E74" s="46">
        <v>392.92970000000003</v>
      </c>
      <c r="F74" s="46">
        <v>403.52339999999998</v>
      </c>
      <c r="G74" s="47">
        <v>417.64839999999998</v>
      </c>
    </row>
    <row r="75" spans="1:7" ht="17.100000000000001" customHeight="1" x14ac:dyDescent="0.25">
      <c r="A75" s="64" t="s">
        <v>33</v>
      </c>
      <c r="B75" s="5" t="s">
        <v>4</v>
      </c>
      <c r="C75" s="45">
        <v>97.334199999999996</v>
      </c>
      <c r="D75" s="46">
        <v>94.562700000000007</v>
      </c>
      <c r="E75" s="46">
        <v>98.447800000000001</v>
      </c>
      <c r="F75" s="46">
        <v>102.6961</v>
      </c>
      <c r="G75" s="47">
        <v>103.5004</v>
      </c>
    </row>
    <row r="76" spans="1:7" ht="17.100000000000001" customHeight="1" x14ac:dyDescent="0.25">
      <c r="A76" s="64" t="s">
        <v>34</v>
      </c>
      <c r="B76" s="5" t="s">
        <v>4</v>
      </c>
      <c r="C76" s="45">
        <v>98.397499999999994</v>
      </c>
      <c r="D76" s="46">
        <v>98.856399999999994</v>
      </c>
      <c r="E76" s="46">
        <v>102.37</v>
      </c>
      <c r="F76" s="46">
        <v>102.6377</v>
      </c>
      <c r="G76" s="47">
        <v>102.4016</v>
      </c>
    </row>
    <row r="77" spans="1:7" ht="17.100000000000001" customHeight="1" x14ac:dyDescent="0.25">
      <c r="A77" s="89" t="s">
        <v>81</v>
      </c>
      <c r="B77" s="101" t="s">
        <v>26</v>
      </c>
      <c r="C77" s="70">
        <v>16.433193184536428</v>
      </c>
      <c r="D77" s="71">
        <v>14.719583065810085</v>
      </c>
      <c r="E77" s="71">
        <v>15.122045439378592</v>
      </c>
      <c r="F77" s="71">
        <v>15.371840577528204</v>
      </c>
      <c r="G77" s="72">
        <v>15.537838823543847</v>
      </c>
    </row>
    <row r="78" spans="1:7" ht="17.100000000000001" customHeight="1" x14ac:dyDescent="0.25">
      <c r="A78" s="27" t="s">
        <v>35</v>
      </c>
      <c r="B78" s="32"/>
      <c r="C78" s="83" t="s">
        <v>6</v>
      </c>
      <c r="D78" s="84" t="s">
        <v>6</v>
      </c>
      <c r="E78" s="84" t="s">
        <v>6</v>
      </c>
      <c r="F78" s="84" t="s">
        <v>6</v>
      </c>
      <c r="G78" s="85" t="s">
        <v>6</v>
      </c>
    </row>
    <row r="79" spans="1:7" ht="17.100000000000001" customHeight="1" x14ac:dyDescent="0.25">
      <c r="A79" s="64" t="s">
        <v>31</v>
      </c>
      <c r="B79" s="2" t="s">
        <v>32</v>
      </c>
      <c r="C79" s="45">
        <v>219.6182</v>
      </c>
      <c r="D79" s="46">
        <v>213.86</v>
      </c>
      <c r="E79" s="46">
        <v>220.91970000000001</v>
      </c>
      <c r="F79" s="46">
        <v>229.7424</v>
      </c>
      <c r="G79" s="47">
        <v>240.00299999999999</v>
      </c>
    </row>
    <row r="80" spans="1:7" ht="17.100000000000001" customHeight="1" x14ac:dyDescent="0.25">
      <c r="A80" s="64" t="s">
        <v>34</v>
      </c>
      <c r="B80" s="2" t="s">
        <v>4</v>
      </c>
      <c r="C80" s="45">
        <v>100.8389</v>
      </c>
      <c r="D80" s="46">
        <v>97.880799999999994</v>
      </c>
      <c r="E80" s="46">
        <v>101.6027</v>
      </c>
      <c r="F80" s="46">
        <v>102.0454</v>
      </c>
      <c r="G80" s="47">
        <v>102.63</v>
      </c>
    </row>
    <row r="81" spans="1:7" ht="17.100000000000001" customHeight="1" x14ac:dyDescent="0.25">
      <c r="A81" s="64" t="s">
        <v>81</v>
      </c>
      <c r="B81" s="2" t="s">
        <v>26</v>
      </c>
      <c r="C81" s="45">
        <v>8.5506983428742931</v>
      </c>
      <c r="D81" s="46">
        <v>7.887082021598621</v>
      </c>
      <c r="E81" s="46">
        <v>8.5021767045196288</v>
      </c>
      <c r="F81" s="46">
        <v>8.7518184737210181</v>
      </c>
      <c r="G81" s="47">
        <v>8.9288691903692055</v>
      </c>
    </row>
    <row r="82" spans="1:7" ht="17.100000000000001" customHeight="1" x14ac:dyDescent="0.25">
      <c r="A82" s="27" t="s">
        <v>36</v>
      </c>
      <c r="B82" s="32"/>
      <c r="C82" s="83" t="s">
        <v>6</v>
      </c>
      <c r="D82" s="84" t="s">
        <v>6</v>
      </c>
      <c r="E82" s="84" t="s">
        <v>6</v>
      </c>
      <c r="F82" s="84" t="s">
        <v>6</v>
      </c>
      <c r="G82" s="85" t="s">
        <v>6</v>
      </c>
    </row>
    <row r="83" spans="1:7" ht="17.100000000000001" customHeight="1" x14ac:dyDescent="0.25">
      <c r="A83" s="64" t="s">
        <v>31</v>
      </c>
      <c r="B83" s="2" t="s">
        <v>32</v>
      </c>
      <c r="C83" s="45">
        <v>202.45599999999999</v>
      </c>
      <c r="D83" s="46">
        <v>185.26490000000001</v>
      </c>
      <c r="E83" s="46">
        <v>172.01</v>
      </c>
      <c r="F83" s="46">
        <v>173.78100000000001</v>
      </c>
      <c r="G83" s="47">
        <v>177.64529999999999</v>
      </c>
    </row>
    <row r="84" spans="1:7" ht="17.100000000000001" customHeight="1" x14ac:dyDescent="0.25">
      <c r="A84" s="64" t="s">
        <v>34</v>
      </c>
      <c r="B84" s="2" t="s">
        <v>4</v>
      </c>
      <c r="C84" s="45">
        <v>96.342799999999997</v>
      </c>
      <c r="D84" s="46">
        <v>99.914599999999993</v>
      </c>
      <c r="E84" s="46">
        <v>103.2556</v>
      </c>
      <c r="F84" s="46">
        <v>103.3984</v>
      </c>
      <c r="G84" s="47">
        <v>102.09950000000001</v>
      </c>
    </row>
    <row r="85" spans="1:7" ht="17.100000000000001" customHeight="1" x14ac:dyDescent="0.25">
      <c r="A85" s="64" t="s">
        <v>81</v>
      </c>
      <c r="B85" s="2" t="s">
        <v>26</v>
      </c>
      <c r="C85" s="45">
        <v>7.8824987351000866</v>
      </c>
      <c r="D85" s="46">
        <v>6.8325047321765</v>
      </c>
      <c r="E85" s="46">
        <v>6.6198687348589607</v>
      </c>
      <c r="F85" s="46">
        <v>6.6200221038071883</v>
      </c>
      <c r="G85" s="47">
        <v>6.6089659128589826</v>
      </c>
    </row>
    <row r="86" spans="1:7" ht="17.100000000000001" customHeight="1" x14ac:dyDescent="0.25">
      <c r="A86" s="27" t="s">
        <v>37</v>
      </c>
      <c r="B86" s="32"/>
      <c r="C86" s="83" t="s">
        <v>6</v>
      </c>
      <c r="D86" s="84" t="s">
        <v>6</v>
      </c>
      <c r="E86" s="84" t="s">
        <v>6</v>
      </c>
      <c r="F86" s="84" t="s">
        <v>6</v>
      </c>
      <c r="G86" s="85" t="s">
        <v>6</v>
      </c>
    </row>
    <row r="87" spans="1:7" ht="17.100000000000001" customHeight="1" x14ac:dyDescent="0.25">
      <c r="A87" s="64" t="s">
        <v>31</v>
      </c>
      <c r="B87" s="2" t="s">
        <v>32</v>
      </c>
      <c r="C87" s="36">
        <v>46.269599999999997</v>
      </c>
      <c r="D87" s="37">
        <v>47.760399999999997</v>
      </c>
      <c r="E87" s="37">
        <v>49.689900000000002</v>
      </c>
      <c r="F87" s="37">
        <v>51.950800000000001</v>
      </c>
      <c r="G87" s="38">
        <v>54.314599999999999</v>
      </c>
    </row>
    <row r="88" spans="1:7" ht="17.100000000000001" customHeight="1" x14ac:dyDescent="0.25">
      <c r="A88" s="64" t="s">
        <v>34</v>
      </c>
      <c r="B88" s="2" t="s">
        <v>4</v>
      </c>
      <c r="C88" s="36">
        <v>105.1</v>
      </c>
      <c r="D88" s="37">
        <v>101</v>
      </c>
      <c r="E88" s="37">
        <v>102</v>
      </c>
      <c r="F88" s="37">
        <v>102.5</v>
      </c>
      <c r="G88" s="38">
        <v>102.5</v>
      </c>
    </row>
    <row r="89" spans="1:7" ht="17.100000000000001" customHeight="1" x14ac:dyDescent="0.25">
      <c r="A89" s="64" t="s">
        <v>81</v>
      </c>
      <c r="B89" s="2" t="s">
        <v>26</v>
      </c>
      <c r="C89" s="45">
        <v>1.8014781654956482</v>
      </c>
      <c r="D89" s="46">
        <v>1.7613868520731257</v>
      </c>
      <c r="E89" s="46">
        <v>1.912334256428512</v>
      </c>
      <c r="F89" s="46">
        <v>1.9790163729663568</v>
      </c>
      <c r="G89" s="47">
        <v>2.0206745687646706</v>
      </c>
    </row>
    <row r="90" spans="1:7" ht="17.100000000000001" customHeight="1" x14ac:dyDescent="0.25">
      <c r="A90" s="27" t="s">
        <v>38</v>
      </c>
      <c r="B90" s="32"/>
      <c r="C90" s="83" t="s">
        <v>6</v>
      </c>
      <c r="D90" s="84" t="s">
        <v>6</v>
      </c>
      <c r="E90" s="84" t="s">
        <v>6</v>
      </c>
      <c r="F90" s="84" t="s">
        <v>6</v>
      </c>
      <c r="G90" s="85" t="s">
        <v>6</v>
      </c>
    </row>
    <row r="91" spans="1:7" ht="17.100000000000001" customHeight="1" x14ac:dyDescent="0.25">
      <c r="A91" s="64" t="s">
        <v>31</v>
      </c>
      <c r="B91" s="5" t="s">
        <v>32</v>
      </c>
      <c r="C91" s="45">
        <v>304.97539999999998</v>
      </c>
      <c r="D91" s="46">
        <v>297.69600000000003</v>
      </c>
      <c r="E91" s="46">
        <v>308.3974</v>
      </c>
      <c r="F91" s="46">
        <v>321.49919999999997</v>
      </c>
      <c r="G91" s="47">
        <v>335.84699999999998</v>
      </c>
    </row>
    <row r="92" spans="1:7" ht="17.100000000000001" customHeight="1" x14ac:dyDescent="0.25">
      <c r="A92" s="64" t="s">
        <v>33</v>
      </c>
      <c r="B92" s="5" t="s">
        <v>4</v>
      </c>
      <c r="C92" s="45">
        <v>101.1366</v>
      </c>
      <c r="D92" s="46">
        <v>97.613100000000003</v>
      </c>
      <c r="E92" s="46">
        <v>103.5947</v>
      </c>
      <c r="F92" s="46">
        <v>104.2484</v>
      </c>
      <c r="G92" s="47">
        <v>104.4628</v>
      </c>
    </row>
    <row r="93" spans="1:7" ht="17.100000000000001" customHeight="1" x14ac:dyDescent="0.25">
      <c r="A93" s="64" t="s">
        <v>34</v>
      </c>
      <c r="B93" s="5" t="s">
        <v>4</v>
      </c>
      <c r="C93" s="45">
        <v>96.8</v>
      </c>
      <c r="D93" s="46">
        <v>97.581100000000006</v>
      </c>
      <c r="E93" s="46">
        <v>101.5635</v>
      </c>
      <c r="F93" s="46">
        <v>102.2043</v>
      </c>
      <c r="G93" s="47">
        <v>102.4145</v>
      </c>
    </row>
    <row r="94" spans="1:7" ht="17.100000000000001" customHeight="1" x14ac:dyDescent="0.25">
      <c r="A94" s="64" t="s">
        <v>81</v>
      </c>
      <c r="B94" s="2" t="s">
        <v>26</v>
      </c>
      <c r="C94" s="45">
        <v>11.874027960330357</v>
      </c>
      <c r="D94" s="46">
        <v>10.978924387458258</v>
      </c>
      <c r="E94" s="46">
        <v>11.868788478412842</v>
      </c>
      <c r="F94" s="46">
        <v>12.247206601160816</v>
      </c>
      <c r="G94" s="47">
        <v>12.494568530301397</v>
      </c>
    </row>
    <row r="95" spans="1:7" ht="17.100000000000001" customHeight="1" x14ac:dyDescent="0.25">
      <c r="A95" s="27" t="s">
        <v>78</v>
      </c>
      <c r="B95" s="32"/>
      <c r="C95" s="83"/>
      <c r="D95" s="84"/>
      <c r="E95" s="84"/>
      <c r="F95" s="84"/>
      <c r="G95" s="85"/>
    </row>
    <row r="96" spans="1:7" ht="17.100000000000001" customHeight="1" x14ac:dyDescent="0.25">
      <c r="A96" s="64" t="s">
        <v>31</v>
      </c>
      <c r="B96" s="5" t="s">
        <v>32</v>
      </c>
      <c r="C96" s="45">
        <v>94.841099999999997</v>
      </c>
      <c r="D96" s="46">
        <v>97.0381</v>
      </c>
      <c r="E96" s="46">
        <v>99.473699999999994</v>
      </c>
      <c r="F96" s="46">
        <v>102.4778</v>
      </c>
      <c r="G96" s="47">
        <v>106.09529999999999</v>
      </c>
    </row>
    <row r="97" spans="1:7" ht="17.100000000000001" customHeight="1" x14ac:dyDescent="0.25">
      <c r="A97" s="64" t="s">
        <v>34</v>
      </c>
      <c r="B97" s="5" t="s">
        <v>4</v>
      </c>
      <c r="C97" s="45">
        <v>107.6</v>
      </c>
      <c r="D97" s="46">
        <v>99</v>
      </c>
      <c r="E97" s="46">
        <v>100.5</v>
      </c>
      <c r="F97" s="46">
        <v>101</v>
      </c>
      <c r="G97" s="47">
        <v>101.5</v>
      </c>
    </row>
    <row r="98" spans="1:7" ht="17.100000000000001" customHeight="1" x14ac:dyDescent="0.25">
      <c r="A98" s="64" t="s">
        <v>81</v>
      </c>
      <c r="B98" s="2" t="s">
        <v>26</v>
      </c>
      <c r="C98" s="45">
        <v>3.6925793791515233</v>
      </c>
      <c r="D98" s="46">
        <v>3.5787311976063267</v>
      </c>
      <c r="E98" s="46">
        <v>3.8282822892316721</v>
      </c>
      <c r="F98" s="46">
        <v>3.9037944375365097</v>
      </c>
      <c r="G98" s="47">
        <v>3.9470800590533366</v>
      </c>
    </row>
    <row r="99" spans="1:7" ht="17.100000000000001" customHeight="1" x14ac:dyDescent="0.25">
      <c r="A99" s="27" t="s">
        <v>39</v>
      </c>
      <c r="B99" s="32"/>
      <c r="C99" s="83" t="s">
        <v>6</v>
      </c>
      <c r="D99" s="84" t="s">
        <v>6</v>
      </c>
      <c r="E99" s="84" t="s">
        <v>6</v>
      </c>
      <c r="F99" s="84" t="s">
        <v>6</v>
      </c>
      <c r="G99" s="85" t="s">
        <v>6</v>
      </c>
    </row>
    <row r="100" spans="1:7" ht="17.100000000000001" customHeight="1" x14ac:dyDescent="0.25">
      <c r="A100" s="64" t="s">
        <v>31</v>
      </c>
      <c r="B100" s="5" t="s">
        <v>32</v>
      </c>
      <c r="C100" s="36">
        <v>117.09869999999999</v>
      </c>
      <c r="D100" s="37">
        <v>101.4288</v>
      </c>
      <c r="E100" s="37">
        <v>84.532300000000006</v>
      </c>
      <c r="F100" s="37">
        <v>82.024199999999993</v>
      </c>
      <c r="G100" s="38">
        <v>81.801400000000001</v>
      </c>
    </row>
    <row r="101" spans="1:7" ht="17.100000000000001" customHeight="1" x14ac:dyDescent="0.25">
      <c r="A101" s="64" t="s">
        <v>81</v>
      </c>
      <c r="B101" s="5" t="s">
        <v>26</v>
      </c>
      <c r="C101" s="45">
        <v>4.5591652242060716</v>
      </c>
      <c r="D101" s="46">
        <v>3.7406586783518283</v>
      </c>
      <c r="E101" s="46">
        <v>3.2532569609657473</v>
      </c>
      <c r="F101" s="46">
        <v>3.1246339763673903</v>
      </c>
      <c r="G101" s="47">
        <v>3.0432702932424496</v>
      </c>
    </row>
    <row r="102" spans="1:7" ht="17.100000000000001" customHeight="1" x14ac:dyDescent="0.25">
      <c r="A102" s="27" t="s">
        <v>40</v>
      </c>
      <c r="B102" s="32"/>
      <c r="C102" s="83" t="s">
        <v>6</v>
      </c>
      <c r="D102" s="84" t="s">
        <v>6</v>
      </c>
      <c r="E102" s="84" t="s">
        <v>6</v>
      </c>
      <c r="F102" s="84" t="s">
        <v>6</v>
      </c>
      <c r="G102" s="85" t="s">
        <v>6</v>
      </c>
    </row>
    <row r="103" spans="1:7" ht="17.100000000000001" customHeight="1" x14ac:dyDescent="0.25">
      <c r="A103" s="64" t="s">
        <v>31</v>
      </c>
      <c r="B103" s="2" t="s">
        <v>32</v>
      </c>
      <c r="C103" s="36">
        <v>43.062800000000003</v>
      </c>
      <c r="D103" s="37">
        <v>30.187899999999999</v>
      </c>
      <c r="E103" s="37">
        <v>11.8827</v>
      </c>
      <c r="F103" s="37">
        <v>6.8739999999999997</v>
      </c>
      <c r="G103" s="38">
        <v>5.0766</v>
      </c>
    </row>
    <row r="104" spans="1:7" ht="17.100000000000001" customHeight="1" x14ac:dyDescent="0.25">
      <c r="A104" s="64" t="s">
        <v>81</v>
      </c>
      <c r="B104" s="2" t="s">
        <v>26</v>
      </c>
      <c r="C104" s="45">
        <v>1.6766233973301261</v>
      </c>
      <c r="D104" s="46">
        <v>1.1133191964828253</v>
      </c>
      <c r="E104" s="46">
        <v>0.45731012275861049</v>
      </c>
      <c r="F104" s="46">
        <v>0.26185849972995096</v>
      </c>
      <c r="G104" s="47">
        <v>0.18886554472997549</v>
      </c>
    </row>
    <row r="105" spans="1:7" ht="17.100000000000001" customHeight="1" x14ac:dyDescent="0.25">
      <c r="A105" s="27" t="s">
        <v>41</v>
      </c>
      <c r="B105" s="32" t="s">
        <v>42</v>
      </c>
      <c r="C105" s="57">
        <v>76.126800000000003</v>
      </c>
      <c r="D105" s="58">
        <v>76.237799999999993</v>
      </c>
      <c r="E105" s="58">
        <v>76.282799999999995</v>
      </c>
      <c r="F105" s="58">
        <v>76.385400000000004</v>
      </c>
      <c r="G105" s="59">
        <v>76.387200000000007</v>
      </c>
    </row>
    <row r="106" spans="1:7" ht="17.100000000000001" customHeight="1" x14ac:dyDescent="0.25">
      <c r="A106" s="27" t="s">
        <v>43</v>
      </c>
      <c r="B106" s="32" t="s">
        <v>42</v>
      </c>
      <c r="C106" s="57">
        <v>74.445499999999996</v>
      </c>
      <c r="D106" s="58">
        <v>74.355099999999993</v>
      </c>
      <c r="E106" s="58">
        <v>74.415700000000001</v>
      </c>
      <c r="F106" s="58">
        <v>74.533799999999999</v>
      </c>
      <c r="G106" s="59">
        <v>74.528099999999995</v>
      </c>
    </row>
    <row r="107" spans="1:7" ht="17.100000000000001" customHeight="1" x14ac:dyDescent="0.25">
      <c r="A107" s="27" t="s">
        <v>44</v>
      </c>
      <c r="B107" s="32" t="s">
        <v>42</v>
      </c>
      <c r="C107" s="57">
        <v>1.6813</v>
      </c>
      <c r="D107" s="58">
        <v>1.8827</v>
      </c>
      <c r="E107" s="58">
        <v>1.8671</v>
      </c>
      <c r="F107" s="58">
        <v>1.8515999999999999</v>
      </c>
      <c r="G107" s="59">
        <v>1.8591</v>
      </c>
    </row>
    <row r="108" spans="1:7" ht="17.100000000000001" customHeight="1" x14ac:dyDescent="0.25">
      <c r="A108" s="27" t="s">
        <v>45</v>
      </c>
      <c r="B108" s="32" t="s">
        <v>46</v>
      </c>
      <c r="C108" s="57">
        <v>2.2084999999999999</v>
      </c>
      <c r="D108" s="58">
        <v>2.4695</v>
      </c>
      <c r="E108" s="58">
        <v>2.4474999999999998</v>
      </c>
      <c r="F108" s="58">
        <v>2.4239999999999999</v>
      </c>
      <c r="G108" s="59">
        <v>2.4338000000000002</v>
      </c>
    </row>
    <row r="109" spans="1:7" ht="17.100000000000001" customHeight="1" x14ac:dyDescent="0.25">
      <c r="A109" s="27" t="s">
        <v>47</v>
      </c>
      <c r="B109" s="32" t="s">
        <v>26</v>
      </c>
      <c r="C109" s="57">
        <v>100.6829</v>
      </c>
      <c r="D109" s="58">
        <v>99.620999999999995</v>
      </c>
      <c r="E109" s="58">
        <v>100.61799999999999</v>
      </c>
      <c r="F109" s="58">
        <v>101.1795</v>
      </c>
      <c r="G109" s="59">
        <v>101.9178</v>
      </c>
    </row>
    <row r="110" spans="1:7" ht="16.5" customHeight="1" thickBot="1" x14ac:dyDescent="0.3">
      <c r="A110" s="95" t="s">
        <v>48</v>
      </c>
      <c r="B110" s="96" t="s">
        <v>49</v>
      </c>
      <c r="C110" s="97">
        <v>83.421199999999999</v>
      </c>
      <c r="D110" s="98">
        <v>82.474400000000003</v>
      </c>
      <c r="E110" s="98">
        <v>90.0321</v>
      </c>
      <c r="F110" s="98">
        <v>93.961799999999997</v>
      </c>
      <c r="G110" s="99">
        <v>97.540899999999993</v>
      </c>
    </row>
  </sheetData>
  <mergeCells count="6">
    <mergeCell ref="A1:G2"/>
    <mergeCell ref="A4:G4"/>
    <mergeCell ref="A3:G3"/>
    <mergeCell ref="A5:A6"/>
    <mergeCell ref="B5:B6"/>
    <mergeCell ref="E6:G6"/>
  </mergeCells>
  <pageMargins left="0.59055118110236227" right="0.59055118110236227" top="0.78740157480314965" bottom="0.39370078740157483" header="0.31496062992125984" footer="0.31496062992125984"/>
  <pageSetup paperSize="9" scale="76" firstPageNumber="100" fitToHeight="2" orientation="landscape" r:id="rId1"/>
  <rowBreaks count="2" manualBreakCount="2">
    <brk id="34" max="6" man="1"/>
    <brk id="7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L4" sqref="L4"/>
    </sheetView>
  </sheetViews>
  <sheetFormatPr defaultRowHeight="15" x14ac:dyDescent="0.25"/>
  <cols>
    <col min="2" max="2" width="9.140625" style="19"/>
  </cols>
  <sheetData>
    <row r="1" spans="1:25" ht="18" customHeight="1" x14ac:dyDescent="0.25">
      <c r="A1" t="s">
        <v>62</v>
      </c>
      <c r="C1" s="118" t="s">
        <v>63</v>
      </c>
      <c r="D1" s="118"/>
      <c r="E1" s="118"/>
      <c r="F1" s="118"/>
      <c r="G1" s="118"/>
      <c r="H1" s="118"/>
      <c r="I1" s="20">
        <f>F5/D5*100</f>
        <v>66.753483562106382</v>
      </c>
      <c r="J1" s="21"/>
      <c r="K1" s="118" t="s">
        <v>64</v>
      </c>
      <c r="L1" s="118"/>
      <c r="M1" s="118"/>
      <c r="N1" s="118"/>
      <c r="O1" s="118"/>
      <c r="P1" s="118"/>
      <c r="Q1" s="21"/>
      <c r="R1" s="118" t="s">
        <v>65</v>
      </c>
      <c r="S1" s="118"/>
      <c r="T1" s="118"/>
      <c r="U1" s="118"/>
      <c r="V1" s="118"/>
      <c r="W1" s="118"/>
    </row>
    <row r="2" spans="1:25" ht="18" customHeight="1" x14ac:dyDescent="0.25">
      <c r="B2" s="22"/>
      <c r="C2" s="118" t="s">
        <v>66</v>
      </c>
      <c r="D2" s="118"/>
      <c r="E2" s="118" t="s">
        <v>67</v>
      </c>
      <c r="F2" s="118"/>
      <c r="G2" s="118" t="s">
        <v>57</v>
      </c>
      <c r="H2" s="118"/>
      <c r="I2" s="20">
        <f>H5/D5*100</f>
        <v>33.246516437893611</v>
      </c>
      <c r="J2" s="21"/>
      <c r="K2" s="118" t="s">
        <v>66</v>
      </c>
      <c r="L2" s="118"/>
      <c r="M2" s="118" t="s">
        <v>67</v>
      </c>
      <c r="N2" s="118"/>
      <c r="O2" s="118" t="s">
        <v>57</v>
      </c>
      <c r="P2" s="118"/>
      <c r="Q2" s="21"/>
      <c r="R2" s="118" t="s">
        <v>66</v>
      </c>
      <c r="S2" s="118"/>
      <c r="T2" s="118" t="s">
        <v>67</v>
      </c>
      <c r="U2" s="118"/>
      <c r="V2" s="118" t="s">
        <v>57</v>
      </c>
      <c r="W2" s="118"/>
    </row>
    <row r="3" spans="1:25" x14ac:dyDescent="0.25">
      <c r="A3" s="23">
        <f>C3/$D$5*100</f>
        <v>35.308412733507453</v>
      </c>
      <c r="B3" s="24">
        <v>44927</v>
      </c>
      <c r="C3" s="25">
        <v>5.8</v>
      </c>
      <c r="D3" s="26"/>
      <c r="E3" s="25">
        <f>C3-G3</f>
        <v>5.8</v>
      </c>
      <c r="F3" s="26"/>
      <c r="G3" s="26"/>
      <c r="H3" s="26"/>
      <c r="K3" s="25">
        <f>R3/C3*1000</f>
        <v>585.52363728002388</v>
      </c>
      <c r="L3" s="26"/>
      <c r="M3" s="26"/>
      <c r="N3" s="26"/>
      <c r="O3" s="26"/>
      <c r="P3" s="26"/>
      <c r="R3" s="25">
        <f>S5/2.9</f>
        <v>3.3960370962241382</v>
      </c>
      <c r="S3" s="26"/>
      <c r="T3" s="26"/>
      <c r="U3" s="26"/>
      <c r="V3" s="26"/>
      <c r="W3" s="26"/>
    </row>
    <row r="4" spans="1:25" x14ac:dyDescent="0.25">
      <c r="A4" s="23">
        <f>C4/$D$5*100</f>
        <v>31.556871837313437</v>
      </c>
      <c r="B4" s="24">
        <v>44958</v>
      </c>
      <c r="C4" s="25">
        <f>(D5-C3)/2.05</f>
        <v>5.1837463790243907</v>
      </c>
      <c r="D4" s="26"/>
      <c r="E4" s="25">
        <f>C4-G4</f>
        <v>5.1837463790243907</v>
      </c>
      <c r="F4" s="26"/>
      <c r="G4" s="26"/>
      <c r="H4" s="26"/>
      <c r="K4" s="25">
        <f>R4/C4*1000</f>
        <v>638.33354875373846</v>
      </c>
      <c r="L4" s="10">
        <f>(K3*A3+K4*A4+K5*A5)/100</f>
        <v>599.54339725892021</v>
      </c>
      <c r="M4" s="26"/>
      <c r="N4" s="26"/>
      <c r="O4" s="26"/>
      <c r="P4" s="26"/>
      <c r="R4" s="25">
        <f>(S5-R3)/1.95</f>
        <v>3.308959221961981</v>
      </c>
      <c r="S4" s="26"/>
      <c r="T4" s="26"/>
      <c r="U4" s="26"/>
      <c r="V4" s="26"/>
      <c r="W4" s="26"/>
      <c r="Y4" s="20"/>
    </row>
    <row r="5" spans="1:25" x14ac:dyDescent="0.25">
      <c r="A5" s="23">
        <f>C5/$D$5*100</f>
        <v>33.134715429179103</v>
      </c>
      <c r="B5" s="24">
        <v>44986</v>
      </c>
      <c r="C5" s="25">
        <f>D5-C3-C4</f>
        <v>5.4429336979756089</v>
      </c>
      <c r="D5" s="25">
        <v>16.426680077</v>
      </c>
      <c r="E5" s="25">
        <f>C5-G5</f>
        <v>5.4429336979756089</v>
      </c>
      <c r="F5" s="25">
        <v>10.965381185</v>
      </c>
      <c r="G5" s="25"/>
      <c r="H5" s="25">
        <v>5.4612988920000003</v>
      </c>
      <c r="K5" s="25">
        <f>R5/C5*1000</f>
        <v>577.5398774438587</v>
      </c>
      <c r="L5" s="25">
        <v>599.54339725892021</v>
      </c>
      <c r="M5" s="25"/>
      <c r="N5" s="25">
        <v>733.41635919244152</v>
      </c>
      <c r="O5" s="25"/>
      <c r="P5" s="25">
        <v>330.74872276922798</v>
      </c>
      <c r="R5" s="25">
        <f>S5-R3-R4</f>
        <v>3.1435112608638818</v>
      </c>
      <c r="S5" s="25">
        <f>L5*D5/1000</f>
        <v>9.8485075790500005</v>
      </c>
      <c r="T5" s="25"/>
      <c r="U5" s="25">
        <f>S5-W5</f>
        <v>8.0421899458600006</v>
      </c>
      <c r="V5" s="25"/>
      <c r="W5" s="25">
        <f>P5*H5/1000</f>
        <v>1.8063176331900002</v>
      </c>
      <c r="Y5" s="20"/>
    </row>
    <row r="6" spans="1:25" x14ac:dyDescent="0.25">
      <c r="B6" s="20"/>
      <c r="C6" s="20"/>
      <c r="D6" s="20"/>
      <c r="E6" s="20"/>
      <c r="G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Y6" s="20"/>
    </row>
    <row r="7" spans="1:25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Y7" s="20"/>
    </row>
    <row r="8" spans="1:25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Y8" s="20"/>
    </row>
    <row r="9" spans="1:25" x14ac:dyDescent="0.2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Y9" s="20"/>
    </row>
    <row r="10" spans="1:25" x14ac:dyDescent="0.25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Y10" s="20"/>
    </row>
    <row r="11" spans="1:25" x14ac:dyDescent="0.25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Y11" s="20"/>
    </row>
    <row r="12" spans="1:25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Y12" s="20"/>
    </row>
    <row r="13" spans="1:25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Y13" s="20"/>
    </row>
    <row r="14" spans="1:25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Y14" s="20"/>
    </row>
    <row r="15" spans="1:25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Y15" s="20"/>
    </row>
    <row r="16" spans="1:25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Y16" s="20"/>
    </row>
    <row r="17" spans="2:25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Y17" s="20"/>
    </row>
    <row r="18" spans="2:25" x14ac:dyDescent="0.2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2:25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2:25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2:25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2:2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2:2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2:25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2:25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2:2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2:2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2:25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2:25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2:25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2:25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2:25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2:23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2:23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2:23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2:23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2:23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2:23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2:23" x14ac:dyDescent="0.2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2:23" x14ac:dyDescent="0.2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2:23" x14ac:dyDescent="0.2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2:23" x14ac:dyDescent="0.2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2:23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2:23" x14ac:dyDescent="0.2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2:23" x14ac:dyDescent="0.2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2:23" x14ac:dyDescent="0.2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3" x14ac:dyDescent="0.2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2:23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2:23" x14ac:dyDescent="0.2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2:23" x14ac:dyDescent="0.2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</sheetData>
  <mergeCells count="12">
    <mergeCell ref="T2:U2"/>
    <mergeCell ref="V2:W2"/>
    <mergeCell ref="C1:H1"/>
    <mergeCell ref="K1:P1"/>
    <mergeCell ref="R1:W1"/>
    <mergeCell ref="C2:D2"/>
    <mergeCell ref="E2:F2"/>
    <mergeCell ref="G2:H2"/>
    <mergeCell ref="K2:L2"/>
    <mergeCell ref="M2:N2"/>
    <mergeCell ref="O2:P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B1" workbookViewId="0">
      <selection activeCell="F10" sqref="F10"/>
    </sheetView>
  </sheetViews>
  <sheetFormatPr defaultRowHeight="15" x14ac:dyDescent="0.25"/>
  <cols>
    <col min="2" max="2" width="23.140625" bestFit="1" customWidth="1"/>
    <col min="3" max="3" width="18.5703125" bestFit="1" customWidth="1"/>
    <col min="4" max="4" width="12" bestFit="1" customWidth="1"/>
    <col min="6" max="6" width="21.85546875" bestFit="1" customWidth="1"/>
    <col min="7" max="7" width="14.140625" bestFit="1" customWidth="1"/>
    <col min="8" max="8" width="6.28515625" bestFit="1" customWidth="1"/>
    <col min="11" max="13" width="18" customWidth="1"/>
    <col min="14" max="14" width="14.140625" bestFit="1" customWidth="1"/>
    <col min="15" max="16" width="14.140625" customWidth="1"/>
    <col min="18" max="18" width="15.7109375" bestFit="1" customWidth="1"/>
  </cols>
  <sheetData>
    <row r="1" spans="1:19" ht="15" customHeight="1" x14ac:dyDescent="0.25">
      <c r="B1" s="119" t="s">
        <v>53</v>
      </c>
      <c r="C1" s="119"/>
      <c r="D1" s="119"/>
      <c r="F1" s="120" t="s">
        <v>54</v>
      </c>
      <c r="G1" s="120"/>
      <c r="H1" s="120"/>
      <c r="K1" s="121" t="str">
        <f>B2</f>
        <v xml:space="preserve">     дальнее зарубежье</v>
      </c>
      <c r="L1" s="121"/>
      <c r="M1" s="121"/>
      <c r="N1" s="121" t="str">
        <f>C2</f>
        <v>ДЗ (без Китая)</v>
      </c>
      <c r="O1" s="121"/>
      <c r="P1" s="121"/>
      <c r="Q1" s="121" t="str">
        <f>D2</f>
        <v>Китай</v>
      </c>
      <c r="R1" s="121"/>
      <c r="S1" s="121"/>
    </row>
    <row r="2" spans="1:19" ht="30" customHeight="1" x14ac:dyDescent="0.25">
      <c r="B2" s="8" t="s">
        <v>55</v>
      </c>
      <c r="C2" s="9" t="s">
        <v>56</v>
      </c>
      <c r="D2" s="9" t="s">
        <v>57</v>
      </c>
      <c r="F2" s="10" t="str">
        <f>B2</f>
        <v xml:space="preserve">     дальнее зарубежье</v>
      </c>
      <c r="G2" s="10" t="str">
        <f>C2</f>
        <v>ДЗ (без Китая)</v>
      </c>
      <c r="H2" s="10" t="str">
        <f>D2</f>
        <v>Китай</v>
      </c>
      <c r="M2" s="11"/>
      <c r="P2" s="11"/>
    </row>
    <row r="3" spans="1:19" x14ac:dyDescent="0.25">
      <c r="A3" s="12" t="s">
        <v>58</v>
      </c>
      <c r="B3" s="13">
        <v>37.453385595999997</v>
      </c>
      <c r="C3" s="13">
        <v>33.681439396000002</v>
      </c>
      <c r="D3" s="13">
        <v>3.7719461999999999</v>
      </c>
      <c r="F3" s="13">
        <v>736.21030517798761</v>
      </c>
      <c r="G3" s="13">
        <v>794.76688798457542</v>
      </c>
      <c r="H3" s="13">
        <v>213.33169279561838</v>
      </c>
      <c r="J3" s="14">
        <v>44927</v>
      </c>
      <c r="K3">
        <f>L5/3</f>
        <v>199.84779908630674</v>
      </c>
    </row>
    <row r="4" spans="1:19" x14ac:dyDescent="0.25">
      <c r="A4" s="15" t="s">
        <v>59</v>
      </c>
      <c r="B4" s="13">
        <v>29.266807071999999</v>
      </c>
      <c r="C4" s="13">
        <v>25.492959427999999</v>
      </c>
      <c r="D4" s="13">
        <v>3.7738476439999999</v>
      </c>
      <c r="F4" s="13">
        <v>819.83591405826462</v>
      </c>
      <c r="G4" s="13">
        <v>904.38167443664133</v>
      </c>
      <c r="H4" s="13">
        <v>248.71544432703655</v>
      </c>
      <c r="J4" s="14">
        <v>44958</v>
      </c>
    </row>
    <row r="5" spans="1:19" x14ac:dyDescent="0.25">
      <c r="A5" s="15" t="s">
        <v>60</v>
      </c>
      <c r="B5" s="13">
        <v>18.070430393999999</v>
      </c>
      <c r="C5" s="13">
        <v>14.424083021</v>
      </c>
      <c r="D5" s="13">
        <v>3.6463473729999998</v>
      </c>
      <c r="F5" s="13">
        <v>1190.9081081447539</v>
      </c>
      <c r="G5" s="13">
        <v>1414.7683071665538</v>
      </c>
      <c r="H5" s="13">
        <v>305.37039999946273</v>
      </c>
      <c r="J5" s="14">
        <v>44986</v>
      </c>
      <c r="L5" s="16">
        <v>599.54339725892021</v>
      </c>
      <c r="M5" s="16"/>
      <c r="O5" s="16">
        <v>733.41635919244152</v>
      </c>
      <c r="P5" s="16"/>
      <c r="Q5" s="16"/>
      <c r="R5" s="16">
        <v>330.74872276922798</v>
      </c>
      <c r="S5" s="16"/>
    </row>
    <row r="6" spans="1:19" x14ac:dyDescent="0.25">
      <c r="A6" s="15" t="s">
        <v>61</v>
      </c>
      <c r="B6" s="13">
        <v>14.492367006</v>
      </c>
      <c r="C6" s="13">
        <v>10.285027474</v>
      </c>
      <c r="D6" s="13">
        <v>4.2073395319999998</v>
      </c>
      <c r="F6" s="13">
        <v>945.82653633081748</v>
      </c>
      <c r="G6" s="13">
        <v>1195.674285634874</v>
      </c>
      <c r="H6" s="13">
        <v>335.06266848396587</v>
      </c>
      <c r="J6" s="14">
        <v>45017</v>
      </c>
    </row>
    <row r="7" spans="1:19" x14ac:dyDescent="0.25">
      <c r="A7" s="17">
        <v>44986</v>
      </c>
      <c r="B7" s="13">
        <v>21.752475247524753</v>
      </c>
      <c r="C7" s="13">
        <v>14.449920223962604</v>
      </c>
      <c r="D7" s="13">
        <v>7.3025550235621495</v>
      </c>
      <c r="F7" s="13">
        <v>674.74846105262088</v>
      </c>
      <c r="G7" s="13">
        <v>853.21930924707249</v>
      </c>
      <c r="H7" s="13">
        <v>321.5995275092489</v>
      </c>
      <c r="J7" s="14">
        <v>45047</v>
      </c>
    </row>
    <row r="8" spans="1:19" x14ac:dyDescent="0.25">
      <c r="A8" s="18">
        <v>45078</v>
      </c>
      <c r="B8" s="13">
        <v>22.181518151815183</v>
      </c>
      <c r="C8" s="13">
        <v>17.29427419292815</v>
      </c>
      <c r="D8" s="13">
        <v>4.8872439588870318</v>
      </c>
      <c r="F8" s="13">
        <v>626.81666470296034</v>
      </c>
      <c r="G8" s="13">
        <v>716.70421976754085</v>
      </c>
      <c r="H8" s="13">
        <v>308.73554640887892</v>
      </c>
      <c r="J8" s="14">
        <v>45078</v>
      </c>
      <c r="L8" s="16">
        <v>389.43772402683669</v>
      </c>
      <c r="M8" s="16"/>
      <c r="O8" s="16">
        <v>445.74092857810939</v>
      </c>
      <c r="P8" s="16"/>
      <c r="Q8" s="16"/>
      <c r="R8" s="16">
        <v>290.28375418471967</v>
      </c>
      <c r="S8" s="16"/>
    </row>
    <row r="9" spans="1:19" x14ac:dyDescent="0.25">
      <c r="A9" s="17">
        <v>45170</v>
      </c>
      <c r="B9" s="13">
        <v>13.343234323432343</v>
      </c>
      <c r="C9" s="13">
        <v>7.8590377851059436</v>
      </c>
      <c r="D9" s="13">
        <v>5.4841965383263993</v>
      </c>
      <c r="F9" s="13">
        <v>500.04521515276394</v>
      </c>
      <c r="G9" s="13">
        <v>644.3170935710192</v>
      </c>
      <c r="H9" s="13">
        <v>293.29876908843494</v>
      </c>
      <c r="J9" s="14">
        <v>45108</v>
      </c>
    </row>
    <row r="10" spans="1:19" x14ac:dyDescent="0.25">
      <c r="A10" s="18">
        <v>45261</v>
      </c>
      <c r="B10" s="13">
        <v>20.722772277227719</v>
      </c>
      <c r="C10" s="13">
        <v>16.3967677980033</v>
      </c>
      <c r="D10" s="13">
        <v>4.3260044792244194</v>
      </c>
      <c r="F10" s="13">
        <v>564.1049311660579</v>
      </c>
      <c r="G10" s="13">
        <v>637.87392263530899</v>
      </c>
      <c r="H10" s="13">
        <v>284.49980601578187</v>
      </c>
      <c r="J10" s="14">
        <v>45139</v>
      </c>
    </row>
    <row r="11" spans="1:19" x14ac:dyDescent="0.25">
      <c r="A11" s="17">
        <v>45352</v>
      </c>
      <c r="B11" s="13">
        <v>23.704620462046201</v>
      </c>
      <c r="C11" s="13">
        <v>13.746590884461451</v>
      </c>
      <c r="D11" s="13">
        <v>9.9580295775847496</v>
      </c>
      <c r="F11" s="13">
        <v>485.18579923930929</v>
      </c>
      <c r="G11" s="13">
        <v>634.68455302213249</v>
      </c>
      <c r="H11" s="13">
        <v>278.80980989546623</v>
      </c>
      <c r="J11" s="14">
        <v>45170</v>
      </c>
      <c r="L11" s="16">
        <v>375.38375469755869</v>
      </c>
      <c r="M11" s="16"/>
      <c r="O11" s="16">
        <v>425.83776613613401</v>
      </c>
      <c r="P11" s="16"/>
      <c r="Q11" s="16"/>
      <c r="R11" s="16">
        <v>285.80051248554707</v>
      </c>
      <c r="S11" s="16"/>
    </row>
    <row r="12" spans="1:19" x14ac:dyDescent="0.25">
      <c r="A12" s="18">
        <v>45444</v>
      </c>
      <c r="B12" s="13">
        <v>24.172167216721668</v>
      </c>
      <c r="C12" s="13">
        <v>17.507743636421168</v>
      </c>
      <c r="D12" s="13">
        <v>6.6644235803004985</v>
      </c>
      <c r="F12" s="13">
        <v>529.97350335287024</v>
      </c>
      <c r="G12" s="13">
        <v>627.70302293888903</v>
      </c>
      <c r="H12" s="13">
        <v>273.2336136975569</v>
      </c>
      <c r="J12" s="14">
        <v>45200</v>
      </c>
    </row>
    <row r="13" spans="1:19" x14ac:dyDescent="0.25">
      <c r="A13" s="17">
        <v>45536</v>
      </c>
      <c r="B13" s="13">
        <v>14.54070407040704</v>
      </c>
      <c r="C13" s="13">
        <v>7.0622542454164954</v>
      </c>
      <c r="D13" s="13">
        <v>7.4784498249905447</v>
      </c>
      <c r="F13" s="13">
        <v>441.06048159644729</v>
      </c>
      <c r="G13" s="13">
        <v>624.56450782419461</v>
      </c>
      <c r="H13" s="13">
        <v>267.76894142360578</v>
      </c>
      <c r="J13" s="14">
        <v>45231</v>
      </c>
    </row>
    <row r="14" spans="1:19" x14ac:dyDescent="0.25">
      <c r="A14" s="18">
        <v>45627</v>
      </c>
      <c r="B14" s="13">
        <v>22.582508250825079</v>
      </c>
      <c r="C14" s="13">
        <v>16.68341123370087</v>
      </c>
      <c r="D14" s="13">
        <v>5.8990970171242081</v>
      </c>
      <c r="F14" s="13">
        <v>520.73366382643371</v>
      </c>
      <c r="G14" s="13">
        <v>612.07321766771065</v>
      </c>
      <c r="H14" s="13">
        <v>262.41356259513367</v>
      </c>
      <c r="J14" s="14">
        <v>45261</v>
      </c>
      <c r="L14" s="16">
        <v>376.40496740677906</v>
      </c>
      <c r="M14" s="16">
        <f>GEOMEAN(L5:L14)</f>
        <v>426.1842203631067</v>
      </c>
      <c r="O14" s="16">
        <v>411.61474816569745</v>
      </c>
      <c r="P14" s="16">
        <f>AVERAGE(O5:O14)</f>
        <v>504.15245051809558</v>
      </c>
      <c r="Q14" s="16"/>
      <c r="R14" s="16">
        <v>282.19798874577532</v>
      </c>
      <c r="S14" s="16">
        <f>AVERAGE(R5:R14)</f>
        <v>297.25774454631755</v>
      </c>
    </row>
    <row r="15" spans="1:19" x14ac:dyDescent="0.25">
      <c r="J15" s="14">
        <v>45292</v>
      </c>
    </row>
    <row r="16" spans="1:19" x14ac:dyDescent="0.25">
      <c r="J16" s="14">
        <v>45323</v>
      </c>
    </row>
    <row r="17" spans="10:19" x14ac:dyDescent="0.25">
      <c r="J17" s="14">
        <v>45352</v>
      </c>
      <c r="L17" s="16">
        <v>360.30594308828023</v>
      </c>
      <c r="M17" s="16"/>
      <c r="O17" s="16">
        <v>429.03320039993775</v>
      </c>
      <c r="P17" s="16"/>
      <c r="Q17" s="16"/>
      <c r="R17" s="16">
        <v>277.58896786278859</v>
      </c>
      <c r="S17" s="16"/>
    </row>
    <row r="18" spans="10:19" x14ac:dyDescent="0.25">
      <c r="J18" s="14">
        <v>45383</v>
      </c>
    </row>
    <row r="19" spans="10:19" x14ac:dyDescent="0.25">
      <c r="J19" s="14">
        <v>45413</v>
      </c>
    </row>
    <row r="20" spans="10:19" x14ac:dyDescent="0.25">
      <c r="J20" s="14">
        <v>45444</v>
      </c>
      <c r="L20" s="16">
        <v>408.37284831610498</v>
      </c>
      <c r="M20" s="16"/>
      <c r="O20" s="16">
        <v>467.27816687832012</v>
      </c>
      <c r="P20" s="16"/>
      <c r="Q20" s="16"/>
      <c r="R20" s="16">
        <v>273.45601739417685</v>
      </c>
      <c r="S20" s="16"/>
    </row>
    <row r="21" spans="10:19" x14ac:dyDescent="0.25">
      <c r="J21" s="14">
        <v>45474</v>
      </c>
    </row>
    <row r="22" spans="10:19" x14ac:dyDescent="0.25">
      <c r="J22" s="14">
        <v>45505</v>
      </c>
    </row>
    <row r="23" spans="10:19" x14ac:dyDescent="0.25">
      <c r="J23" s="14">
        <v>45536</v>
      </c>
      <c r="L23" s="16">
        <v>370.36199843162598</v>
      </c>
      <c r="M23" s="16"/>
      <c r="O23" s="16">
        <v>494.21353582202801</v>
      </c>
      <c r="P23" s="16"/>
      <c r="Q23" s="16"/>
      <c r="R23" s="16">
        <v>268.39087542499266</v>
      </c>
      <c r="S23" s="16"/>
    </row>
    <row r="24" spans="10:19" x14ac:dyDescent="0.25">
      <c r="J24" s="14">
        <v>45566</v>
      </c>
    </row>
    <row r="25" spans="10:19" x14ac:dyDescent="0.25">
      <c r="J25" s="14">
        <v>45597</v>
      </c>
    </row>
    <row r="26" spans="10:19" x14ac:dyDescent="0.25">
      <c r="J26" s="14">
        <v>45627</v>
      </c>
      <c r="L26" s="16">
        <v>456.71285400517678</v>
      </c>
      <c r="M26" s="16">
        <f>AVERAGE(L17:L26)</f>
        <v>398.93841096029701</v>
      </c>
      <c r="O26" s="16">
        <v>535.0267666250769</v>
      </c>
      <c r="P26" s="16">
        <f>AVERAGE(O17:O26)</f>
        <v>481.38791743134072</v>
      </c>
      <c r="Q26" s="16"/>
      <c r="R26" s="16">
        <v>263.61285365272465</v>
      </c>
      <c r="S26" s="16">
        <f>AVERAGE(R17:R26)</f>
        <v>270.76217858367067</v>
      </c>
    </row>
    <row r="27" spans="10:19" x14ac:dyDescent="0.25">
      <c r="J27" s="14">
        <v>45658</v>
      </c>
    </row>
    <row r="28" spans="10:19" x14ac:dyDescent="0.25">
      <c r="J28" s="14">
        <v>45689</v>
      </c>
    </row>
    <row r="29" spans="10:19" x14ac:dyDescent="0.25">
      <c r="J29" s="14">
        <v>45717</v>
      </c>
      <c r="L29" s="16"/>
      <c r="M29" s="16"/>
      <c r="O29" s="16"/>
      <c r="P29" s="16"/>
      <c r="Q29" s="16"/>
      <c r="R29" s="16"/>
    </row>
    <row r="30" spans="10:19" x14ac:dyDescent="0.25">
      <c r="J30" s="14">
        <v>45748</v>
      </c>
    </row>
    <row r="31" spans="10:19" x14ac:dyDescent="0.25">
      <c r="J31" s="14">
        <v>45778</v>
      </c>
    </row>
    <row r="32" spans="10:19" x14ac:dyDescent="0.25">
      <c r="J32" s="14">
        <v>45809</v>
      </c>
      <c r="L32" s="16"/>
      <c r="M32" s="16"/>
      <c r="O32" s="16"/>
      <c r="P32" s="16"/>
      <c r="Q32" s="16"/>
      <c r="R32" s="16"/>
    </row>
    <row r="33" spans="10:18" x14ac:dyDescent="0.25">
      <c r="J33" s="14">
        <v>45839</v>
      </c>
    </row>
    <row r="34" spans="10:18" x14ac:dyDescent="0.25">
      <c r="J34" s="14">
        <v>45870</v>
      </c>
    </row>
    <row r="35" spans="10:18" x14ac:dyDescent="0.25">
      <c r="J35" s="14">
        <v>45901</v>
      </c>
      <c r="L35" s="16"/>
      <c r="M35" s="16"/>
      <c r="O35" s="16"/>
      <c r="P35" s="16"/>
      <c r="Q35" s="16"/>
      <c r="R35" s="16"/>
    </row>
    <row r="36" spans="10:18" x14ac:dyDescent="0.25">
      <c r="J36" s="14">
        <v>45931</v>
      </c>
    </row>
    <row r="37" spans="10:18" x14ac:dyDescent="0.25">
      <c r="J37" s="14">
        <v>45962</v>
      </c>
    </row>
    <row r="38" spans="10:18" x14ac:dyDescent="0.25">
      <c r="J38" s="14">
        <v>45992</v>
      </c>
      <c r="L38" s="16"/>
      <c r="M38" s="16"/>
      <c r="O38" s="16"/>
      <c r="P38" s="16"/>
      <c r="Q38" s="16"/>
      <c r="R38" s="16"/>
    </row>
    <row r="39" spans="10:18" x14ac:dyDescent="0.25">
      <c r="J39" s="14">
        <v>46023</v>
      </c>
    </row>
    <row r="40" spans="10:18" x14ac:dyDescent="0.25">
      <c r="J40" s="14">
        <v>46054</v>
      </c>
    </row>
    <row r="41" spans="10:18" x14ac:dyDescent="0.25">
      <c r="J41" s="14">
        <v>46082</v>
      </c>
      <c r="L41" s="16"/>
      <c r="M41" s="16"/>
      <c r="O41" s="16"/>
      <c r="P41" s="16"/>
      <c r="Q41" s="16"/>
      <c r="R41" s="16"/>
    </row>
    <row r="42" spans="10:18" x14ac:dyDescent="0.25">
      <c r="J42" s="14">
        <v>46113</v>
      </c>
    </row>
    <row r="43" spans="10:18" x14ac:dyDescent="0.25">
      <c r="J43" s="14">
        <v>46143</v>
      </c>
    </row>
    <row r="44" spans="10:18" x14ac:dyDescent="0.25">
      <c r="J44" s="14">
        <v>46174</v>
      </c>
      <c r="L44" s="16"/>
      <c r="M44" s="16"/>
      <c r="O44" s="16"/>
      <c r="P44" s="16"/>
      <c r="Q44" s="16"/>
      <c r="R44" s="16"/>
    </row>
    <row r="45" spans="10:18" x14ac:dyDescent="0.25">
      <c r="J45" s="14">
        <v>46204</v>
      </c>
    </row>
    <row r="46" spans="10:18" x14ac:dyDescent="0.25">
      <c r="J46" s="14">
        <v>46235</v>
      </c>
    </row>
    <row r="47" spans="10:18" x14ac:dyDescent="0.25">
      <c r="J47" s="14">
        <v>46266</v>
      </c>
      <c r="L47" s="16"/>
      <c r="M47" s="16"/>
      <c r="O47" s="16"/>
      <c r="P47" s="16"/>
      <c r="Q47" s="16"/>
      <c r="R47" s="16"/>
    </row>
    <row r="48" spans="10:18" x14ac:dyDescent="0.25">
      <c r="J48" s="14">
        <v>46296</v>
      </c>
    </row>
    <row r="49" spans="10:18" x14ac:dyDescent="0.25">
      <c r="J49" s="14">
        <v>46327</v>
      </c>
    </row>
    <row r="50" spans="10:18" x14ac:dyDescent="0.25">
      <c r="J50" s="14">
        <v>46357</v>
      </c>
      <c r="L50" s="16"/>
      <c r="M50" s="16"/>
      <c r="O50" s="16"/>
      <c r="P50" s="16"/>
      <c r="Q50" s="16"/>
      <c r="R50" s="16"/>
    </row>
  </sheetData>
  <mergeCells count="5">
    <mergeCell ref="B1:D1"/>
    <mergeCell ref="F1:H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Макро Консервативный</vt:lpstr>
      <vt:lpstr>Лист3 (2)</vt:lpstr>
      <vt:lpstr>Лист1 (2)</vt:lpstr>
      <vt:lpstr>'Макро Консервативный'!Заголовки_для_печати</vt:lpstr>
      <vt:lpstr>'Макро Консервативный'!Область_печати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Оксана Александровна</dc:creator>
  <cp:lastModifiedBy>Рудомётов Андрей Александрович</cp:lastModifiedBy>
  <cp:lastPrinted>2026-04-27T15:01:01Z</cp:lastPrinted>
  <dcterms:created xsi:type="dcterms:W3CDTF">2015-06-05T18:19:34Z</dcterms:created>
  <dcterms:modified xsi:type="dcterms:W3CDTF">2026-05-08T12:43:45Z</dcterms:modified>
</cp:coreProperties>
</file>